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firstSheet="1" activeTab="3"/>
  </bookViews>
  <sheets>
    <sheet name="營業基金-損益綜計表1" sheetId="1" r:id="rId1"/>
    <sheet name="營業基金-損益綜計表2" sheetId="2" r:id="rId2"/>
    <sheet name="作業基金-收支餘絀綜計表1" sheetId="3" r:id="rId3"/>
    <sheet name="作業基金-收支餘絀綜計表2" sheetId="4" r:id="rId4"/>
    <sheet name="政事型基金-基金來源用途 " sheetId="5" r:id="rId5"/>
  </sheets>
  <externalReferences>
    <externalReference r:id="rId8"/>
    <externalReference r:id="rId9"/>
    <externalReference r:id="rId10"/>
  </externalReferences>
  <definedNames>
    <definedName name="\c">#REF!</definedName>
    <definedName name="_xlnm.Print_Area" localSheetId="2">'作業基金-收支餘絀綜計表1'!$C$7:$I$34</definedName>
    <definedName name="_xlnm.Print_Titles" localSheetId="2">'作業基金-收支餘絀綜計表1'!$1:$6</definedName>
    <definedName name="_xlnm.Print_Titles" localSheetId="3">'作業基金-收支餘絀綜計表2'!$1:$5</definedName>
    <definedName name="_xlnm.Print_Titles" localSheetId="0">'營業基金-損益綜計表1'!$1:$6</definedName>
    <definedName name="_xlnm.Print_Titles" localSheetId="1">'營業基金-損益綜計表2'!$1:$6</definedName>
  </definedNames>
  <calcPr fullCalcOnLoad="1"/>
</workbook>
</file>

<file path=xl/sharedStrings.xml><?xml version="1.0" encoding="utf-8"?>
<sst xmlns="http://schemas.openxmlformats.org/spreadsheetml/2006/main" count="244" uniqueCount="147">
  <si>
    <t>比較增減(─)</t>
  </si>
  <si>
    <t>金額</t>
  </si>
  <si>
    <t>營業收入</t>
  </si>
  <si>
    <t xml:space="preserve">    勞務收入</t>
  </si>
  <si>
    <t xml:space="preserve">    銷貨收入</t>
  </si>
  <si>
    <t xml:space="preserve">    其他營業收入</t>
  </si>
  <si>
    <t>營業成本</t>
  </si>
  <si>
    <t xml:space="preserve">    勞務成本</t>
  </si>
  <si>
    <t xml:space="preserve">    銷貨成本</t>
  </si>
  <si>
    <t xml:space="preserve">    其他營業成本</t>
  </si>
  <si>
    <t>營業毛利(毛損一)</t>
  </si>
  <si>
    <t>營業費用</t>
  </si>
  <si>
    <t xml:space="preserve">    業務費用</t>
  </si>
  <si>
    <t xml:space="preserve">    管理費用</t>
  </si>
  <si>
    <t>營業利益(損失一)</t>
  </si>
  <si>
    <t>營業外收入</t>
  </si>
  <si>
    <t xml:space="preserve">    其他營業外收入</t>
  </si>
  <si>
    <t>營業外費用</t>
  </si>
  <si>
    <t xml:space="preserve">    財務費用</t>
  </si>
  <si>
    <t xml:space="preserve">    其他營業外費用</t>
  </si>
  <si>
    <t xml:space="preserve">營業外利益（損失─) </t>
  </si>
  <si>
    <t>稅前純益</t>
  </si>
  <si>
    <t>所得稅費用</t>
  </si>
  <si>
    <t>本期純益</t>
  </si>
  <si>
    <t>新竹縣附屬單位預算</t>
  </si>
  <si>
    <t>損  益  綜  計  表</t>
  </si>
  <si>
    <t>(依收支科目分列)</t>
  </si>
  <si>
    <t xml:space="preserve"> </t>
  </si>
  <si>
    <t>單位：新台幣千元</t>
  </si>
  <si>
    <t>前年度決算數</t>
  </si>
  <si>
    <t xml:space="preserve">科            目    </t>
  </si>
  <si>
    <t>本年度預計數</t>
  </si>
  <si>
    <t>上年度預算數</t>
  </si>
  <si>
    <t>％</t>
  </si>
  <si>
    <r>
      <t xml:space="preserve">    </t>
    </r>
    <r>
      <rPr>
        <sz val="10"/>
        <rFont val="細明體"/>
        <family val="3"/>
      </rPr>
      <t>其他營業費用</t>
    </r>
  </si>
  <si>
    <r>
      <t xml:space="preserve">    </t>
    </r>
    <r>
      <rPr>
        <sz val="10"/>
        <rFont val="細明體"/>
        <family val="3"/>
      </rPr>
      <t>財務收入</t>
    </r>
  </si>
  <si>
    <t>新竹縣附屬單位預算</t>
  </si>
  <si>
    <r>
      <t>損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益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綜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計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表</t>
    </r>
  </si>
  <si>
    <r>
      <t>(</t>
    </r>
    <r>
      <rPr>
        <sz val="12"/>
        <rFont val="標楷體"/>
        <family val="4"/>
      </rPr>
      <t>依基金別分列</t>
    </r>
    <r>
      <rPr>
        <sz val="12"/>
        <rFont val="Times New Roman"/>
        <family val="1"/>
      </rPr>
      <t>)</t>
    </r>
  </si>
  <si>
    <r>
      <t>科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目</t>
    </r>
    <r>
      <rPr>
        <sz val="10"/>
        <rFont val="Times New Roman"/>
        <family val="1"/>
      </rPr>
      <t xml:space="preserve">    </t>
    </r>
  </si>
  <si>
    <r>
      <t>合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計</t>
    </r>
  </si>
  <si>
    <t>瓦斯管理處</t>
  </si>
  <si>
    <t>肉品市場</t>
  </si>
  <si>
    <r>
      <t xml:space="preserve">    </t>
    </r>
    <r>
      <rPr>
        <sz val="10"/>
        <rFont val="標楷體"/>
        <family val="4"/>
      </rPr>
      <t>勞務收入</t>
    </r>
  </si>
  <si>
    <r>
      <t xml:space="preserve">    </t>
    </r>
    <r>
      <rPr>
        <sz val="10"/>
        <rFont val="標楷體"/>
        <family val="4"/>
      </rPr>
      <t>銷貨收入</t>
    </r>
  </si>
  <si>
    <r>
      <t xml:space="preserve">    </t>
    </r>
    <r>
      <rPr>
        <sz val="10"/>
        <rFont val="標楷體"/>
        <family val="4"/>
      </rPr>
      <t>其他營業收入</t>
    </r>
  </si>
  <si>
    <r>
      <t xml:space="preserve">    </t>
    </r>
    <r>
      <rPr>
        <sz val="10"/>
        <rFont val="標楷體"/>
        <family val="4"/>
      </rPr>
      <t>勞務成本</t>
    </r>
  </si>
  <si>
    <r>
      <t xml:space="preserve">    </t>
    </r>
    <r>
      <rPr>
        <sz val="10"/>
        <rFont val="標楷體"/>
        <family val="4"/>
      </rPr>
      <t>銷貨成本</t>
    </r>
  </si>
  <si>
    <r>
      <t xml:space="preserve">    </t>
    </r>
    <r>
      <rPr>
        <sz val="10"/>
        <rFont val="標楷體"/>
        <family val="4"/>
      </rPr>
      <t>其他營業成本</t>
    </r>
  </si>
  <si>
    <r>
      <t>營業毛利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毛損一</t>
    </r>
    <r>
      <rPr>
        <sz val="10"/>
        <color indexed="10"/>
        <rFont val="Times New Roman"/>
        <family val="1"/>
      </rPr>
      <t>)</t>
    </r>
  </si>
  <si>
    <r>
      <t xml:space="preserve">    </t>
    </r>
    <r>
      <rPr>
        <sz val="10"/>
        <rFont val="標楷體"/>
        <family val="4"/>
      </rPr>
      <t>業務費用</t>
    </r>
  </si>
  <si>
    <r>
      <t xml:space="preserve">    </t>
    </r>
    <r>
      <rPr>
        <sz val="10"/>
        <rFont val="標楷體"/>
        <family val="4"/>
      </rPr>
      <t>管理費用</t>
    </r>
  </si>
  <si>
    <r>
      <t xml:space="preserve">    </t>
    </r>
    <r>
      <rPr>
        <sz val="10"/>
        <rFont val="標楷體"/>
        <family val="4"/>
      </rPr>
      <t>其他營業費用</t>
    </r>
  </si>
  <si>
    <r>
      <t>營業利益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損失一</t>
    </r>
    <r>
      <rPr>
        <sz val="10"/>
        <color indexed="10"/>
        <rFont val="Times New Roman"/>
        <family val="1"/>
      </rPr>
      <t>)</t>
    </r>
  </si>
  <si>
    <r>
      <t xml:space="preserve">    </t>
    </r>
    <r>
      <rPr>
        <sz val="10"/>
        <rFont val="標楷體"/>
        <family val="4"/>
      </rPr>
      <t>財務收入</t>
    </r>
  </si>
  <si>
    <r>
      <t xml:space="preserve">    </t>
    </r>
    <r>
      <rPr>
        <sz val="10"/>
        <rFont val="標楷體"/>
        <family val="4"/>
      </rPr>
      <t>其他營業外收入</t>
    </r>
  </si>
  <si>
    <r>
      <t xml:space="preserve">    </t>
    </r>
    <r>
      <rPr>
        <sz val="10"/>
        <rFont val="標楷體"/>
        <family val="4"/>
      </rPr>
      <t>財務費用</t>
    </r>
  </si>
  <si>
    <r>
      <t xml:space="preserve">    </t>
    </r>
    <r>
      <rPr>
        <sz val="10"/>
        <rFont val="標楷體"/>
        <family val="4"/>
      </rPr>
      <t>其他營業外費用</t>
    </r>
  </si>
  <si>
    <r>
      <t>營業外利益（損失─</t>
    </r>
    <r>
      <rPr>
        <sz val="10"/>
        <color indexed="10"/>
        <rFont val="Times New Roman"/>
        <family val="1"/>
      </rPr>
      <t xml:space="preserve">) </t>
    </r>
  </si>
  <si>
    <t>總收入</t>
  </si>
  <si>
    <t>總支出</t>
  </si>
  <si>
    <t>本期損益</t>
  </si>
  <si>
    <t>新竹縣</t>
  </si>
  <si>
    <t>附屬單位預算</t>
  </si>
  <si>
    <t>特別收入基金來源、</t>
  </si>
  <si>
    <t>用途及餘絀綜計表</t>
  </si>
  <si>
    <r>
      <t xml:space="preserve">   </t>
    </r>
    <r>
      <rPr>
        <sz val="14"/>
        <rFont val="標楷體"/>
        <family val="4"/>
      </rPr>
      <t>中華民國</t>
    </r>
  </si>
  <si>
    <t>單位：新台幣千元</t>
  </si>
  <si>
    <t>科             目</t>
  </si>
  <si>
    <t>本年度預算數</t>
  </si>
  <si>
    <t>上年度預算數</t>
  </si>
  <si>
    <t>本年度與上年度比較</t>
  </si>
  <si>
    <t>期初累積賸餘(短絀-)</t>
  </si>
  <si>
    <t>期末累積賸餘(短絀-)</t>
  </si>
  <si>
    <t>基金來源</t>
  </si>
  <si>
    <t>基金用途</t>
  </si>
  <si>
    <r>
      <t xml:space="preserve">     </t>
    </r>
    <r>
      <rPr>
        <sz val="9"/>
        <rFont val="新細明體"/>
        <family val="1"/>
      </rPr>
      <t>賸  餘          (短 絀-)</t>
    </r>
  </si>
  <si>
    <t>社會局主管</t>
  </si>
  <si>
    <t>社會福利基金</t>
  </si>
  <si>
    <t>環保局主管</t>
  </si>
  <si>
    <t>環境污染防制基金</t>
  </si>
  <si>
    <t>農業局主管</t>
  </si>
  <si>
    <t>農業發展基金</t>
  </si>
  <si>
    <t>工務局主管</t>
  </si>
  <si>
    <t>建築物無障礙設備與設施改善基金</t>
  </si>
  <si>
    <t>合      計</t>
  </si>
  <si>
    <t>(依收支科目分列)</t>
  </si>
  <si>
    <t xml:space="preserve">    其他業務收入</t>
  </si>
  <si>
    <t xml:space="preserve">    其他業務成本</t>
  </si>
  <si>
    <t xml:space="preserve">    財務收入</t>
  </si>
  <si>
    <t xml:space="preserve">    其他業務外收入</t>
  </si>
  <si>
    <t xml:space="preserve">    其他業務外費用</t>
  </si>
  <si>
    <t>(依基金別分列)</t>
  </si>
  <si>
    <t>科              目</t>
  </si>
  <si>
    <t>業務收入</t>
  </si>
  <si>
    <t>業務外收入</t>
  </si>
  <si>
    <t>業務外費用</t>
  </si>
  <si>
    <t xml:space="preserve">業務外賸餘（短絀─) </t>
  </si>
  <si>
    <t>收  支  餘  絀  綜  計  表</t>
  </si>
  <si>
    <t>業務收入</t>
  </si>
  <si>
    <t xml:space="preserve">    勞務收入</t>
  </si>
  <si>
    <t xml:space="preserve">    銷貨收入</t>
  </si>
  <si>
    <t xml:space="preserve">    投融資業務收入</t>
  </si>
  <si>
    <r>
      <t xml:space="preserve">    </t>
    </r>
    <r>
      <rPr>
        <sz val="11"/>
        <rFont val="新細明體"/>
        <family val="1"/>
      </rPr>
      <t>醫療收入</t>
    </r>
  </si>
  <si>
    <t xml:space="preserve">    徵收收入</t>
  </si>
  <si>
    <t xml:space="preserve">    福利收入</t>
  </si>
  <si>
    <t>業務成本與費用</t>
  </si>
  <si>
    <t xml:space="preserve">    勞務成本</t>
  </si>
  <si>
    <t xml:space="preserve">    銷貨成本</t>
  </si>
  <si>
    <t xml:space="preserve">    投融資業務成本</t>
  </si>
  <si>
    <r>
      <t xml:space="preserve">    </t>
    </r>
    <r>
      <rPr>
        <sz val="11"/>
        <rFont val="新細明體"/>
        <family val="1"/>
      </rPr>
      <t>醫療成本</t>
    </r>
  </si>
  <si>
    <t xml:space="preserve">    福利成本</t>
  </si>
  <si>
    <r>
      <t xml:space="preserve">    </t>
    </r>
    <r>
      <rPr>
        <sz val="11"/>
        <rFont val="新細明體"/>
        <family val="1"/>
      </rPr>
      <t>行銷及業務費用</t>
    </r>
  </si>
  <si>
    <t xml:space="preserve">    管理及總務費用</t>
  </si>
  <si>
    <t xml:space="preserve">    研究發展及訓練費用</t>
  </si>
  <si>
    <t xml:space="preserve">    其他業務費用</t>
  </si>
  <si>
    <t>業務賸餘(短絀一)</t>
  </si>
  <si>
    <t>業務外收入</t>
  </si>
  <si>
    <t>業務外費用</t>
  </si>
  <si>
    <t xml:space="preserve">    財務費用</t>
  </si>
  <si>
    <t xml:space="preserve">業務外賸餘（短絀一) </t>
  </si>
  <si>
    <t>本期賸餘（短絀一）</t>
  </si>
  <si>
    <t xml:space="preserve"> 新竹縣</t>
  </si>
  <si>
    <t>附屬單位預算</t>
  </si>
  <si>
    <t xml:space="preserve">收   支   餘   絀 </t>
  </si>
  <si>
    <t>綜   計   表</t>
  </si>
  <si>
    <t>中華民國</t>
  </si>
  <si>
    <t>總             計</t>
  </si>
  <si>
    <t>衛生局暨各鄉鎮市衛生所醫療循環基金</t>
  </si>
  <si>
    <t>慢性病防治所醫療循環基金</t>
  </si>
  <si>
    <t>仁智國民住宅維護基金</t>
  </si>
  <si>
    <t>輔助公教人員購置住宅基金</t>
  </si>
  <si>
    <t>平均地權基金</t>
  </si>
  <si>
    <t>新竹科學工業園區特定區縣轄竹東鎮區段徵收開發計畫建設基金</t>
  </si>
  <si>
    <t>縣治遷建第二期建設基金</t>
  </si>
  <si>
    <t>區段徵收開發計畫建設基金</t>
  </si>
  <si>
    <t>工業區開發管理基金</t>
  </si>
  <si>
    <t>市地重劃基金</t>
  </si>
  <si>
    <t xml:space="preserve">    醫療收入</t>
  </si>
  <si>
    <t xml:space="preserve">    醫療成本</t>
  </si>
  <si>
    <t xml:space="preserve">    行銷及業務費用</t>
  </si>
  <si>
    <t>本期賸餘（短絀─）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</si>
  <si>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年度</t>
    </r>
  </si>
  <si>
    <r>
      <t>94</t>
    </r>
    <r>
      <rPr>
        <sz val="12"/>
        <rFont val="新細明體"/>
        <family val="0"/>
      </rPr>
      <t>年度</t>
    </r>
  </si>
  <si>
    <r>
      <t>94</t>
    </r>
    <r>
      <rPr>
        <sz val="14"/>
        <rFont val="標楷體"/>
        <family val="4"/>
      </rPr>
      <t>年度</t>
    </r>
  </si>
  <si>
    <r>
      <t xml:space="preserve">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年度</t>
    </r>
  </si>
  <si>
    <r>
      <t xml:space="preserve">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年度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</si>
</sst>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  <numFmt numFmtId="178" formatCode="_(* #,##0.0_);_(* \(#,##0.0\);_(* &quot;-&quot;_);_(@_)"/>
    <numFmt numFmtId="179" formatCode="_(* #,##0.00_);_(* \(#,##0.00\);_(* &quot;-&quot;_);_(@_)"/>
    <numFmt numFmtId="180" formatCode="_-* #,##0_-;\-* #,##0_-;_-* &quot;-&quot;??_-;_-@_-"/>
    <numFmt numFmtId="181" formatCode="_(* #,##0_);_(* \(#,##0\);_(* &quot;-&quot;??_);_(@_)"/>
    <numFmt numFmtId="182" formatCode="#,##0_);\(#,##0\)"/>
    <numFmt numFmtId="183" formatCode="#,##0;\(\-\)#,##0"/>
    <numFmt numFmtId="184" formatCode="#,##0.00;\(\-\)#,##0.00"/>
    <numFmt numFmtId="185" formatCode="#,##0_);[Red]\(#,##0\)"/>
    <numFmt numFmtId="186" formatCode="#,##0_ "/>
    <numFmt numFmtId="187" formatCode="#,##0.00_);[Red]\(#,##0.00\)"/>
    <numFmt numFmtId="188" formatCode="#,##0.0_);[Red]\(#,##0.0\)"/>
    <numFmt numFmtId="189" formatCode="#,##0.00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m&quot;月&quot;d&quot;日&quot;"/>
    <numFmt numFmtId="197" formatCode="_(* #,##0.000_);_(* \(#,##0.000\);_(* &quot;-&quot;_);_(@_)"/>
    <numFmt numFmtId="198" formatCode="0.000000"/>
    <numFmt numFmtId="199" formatCode="0.00000"/>
    <numFmt numFmtId="200" formatCode="0.0000"/>
    <numFmt numFmtId="201" formatCode="0.000"/>
    <numFmt numFmtId="202" formatCode="_-* #,##0.0_-;\-* #,##0.0_-;_-* &quot;-&quot;??_-;_-@_-"/>
    <numFmt numFmtId="203" formatCode="0.0"/>
    <numFmt numFmtId="204" formatCode="0.0000000"/>
    <numFmt numFmtId="205" formatCode="0.00000000"/>
    <numFmt numFmtId="206" formatCode="0.000000000"/>
    <numFmt numFmtId="207" formatCode="_(* #,##0.0_);_(* \(#,##0.0\);_(* &quot;-&quot;??_);_(@_)"/>
    <numFmt numFmtId="208" formatCode="_(* #,##0.0000_);_(* \(#,##0.0000\);_(* &quot;-&quot;_);_(@_)"/>
    <numFmt numFmtId="209" formatCode="_-* #,##0.000_-;\-* #,##0.000_-;_-* &quot;-&quot;??_-;_-@_-"/>
    <numFmt numFmtId="210" formatCode="_-* #,##0.0000_-;\-* #,##0.0000_-;_-* &quot;-&quot;??_-;_-@_-"/>
    <numFmt numFmtId="211" formatCode="_(* #,##0.000_);_(* \(#,##0.000\);_(* &quot;-&quot;??_);_(@_)"/>
    <numFmt numFmtId="212" formatCode="#,##0.0_);\(#,##0.0\)"/>
    <numFmt numFmtId="213" formatCode="#,##0.00_);\(#,##0.00\)"/>
    <numFmt numFmtId="214" formatCode="0.00_);[Red]\(0.00\)"/>
    <numFmt numFmtId="215" formatCode="0.00_);\(0.00\)"/>
    <numFmt numFmtId="216" formatCode="#,##0_)\);\)\(#,##0\)"/>
    <numFmt numFmtId="217" formatCode="_(\-\)* #,##0_-;\-* #,##0_-;_-* &quot;-&quot;??_-;_-@_-"/>
    <numFmt numFmtId="218" formatCode="_(\-\)* #,##0_(\-\);\-* #,##0_-;_-* &quot;-&quot;??_-;_-@_-"/>
    <numFmt numFmtId="219" formatCode="\(_)\(\-\)* #,##0_(\-\);\-* #,##0_-;_-* &quot;-&quot;??_-;_-@_-"/>
    <numFmt numFmtId="220" formatCode="0.00_ "/>
    <numFmt numFmtId="221" formatCode="0_ "/>
    <numFmt numFmtId="222" formatCode="#,##0.0_ "/>
    <numFmt numFmtId="223" formatCode="_(* #,##0.0000_);_(* \(#,##0.0000\);_(* &quot;-&quot;??_);_(@_)"/>
    <numFmt numFmtId="224" formatCode="\-"/>
    <numFmt numFmtId="225" formatCode="0_);[Red]\(0\)"/>
    <numFmt numFmtId="226" formatCode="#,##0.0;\(\-\)#,##0.0"/>
    <numFmt numFmtId="227" formatCode="0_);\(0\)"/>
    <numFmt numFmtId="228" formatCode="0.0_);\(0.0\)"/>
    <numFmt numFmtId="229" formatCode="#,##0.000;\(\-\)#,##0.000"/>
    <numFmt numFmtId="230" formatCode="0.0_ "/>
    <numFmt numFmtId="231" formatCode="#,##0.000_);[Red]\(#,##0.0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</numFmts>
  <fonts count="46">
    <font>
      <sz val="12"/>
      <name val="新細明體"/>
      <family val="0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u val="single"/>
      <sz val="20"/>
      <name val="標楷體"/>
      <family val="4"/>
    </font>
    <font>
      <u val="single"/>
      <sz val="14"/>
      <name val="標楷體"/>
      <family val="4"/>
    </font>
    <font>
      <b/>
      <u val="single"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2"/>
      <color indexed="10"/>
      <name val="Times New Roman"/>
      <family val="1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10"/>
      <color indexed="10"/>
      <name val="細明體"/>
      <family val="3"/>
    </font>
    <font>
      <sz val="10"/>
      <name val="細明體"/>
      <family val="3"/>
    </font>
    <font>
      <b/>
      <u val="single"/>
      <sz val="16"/>
      <name val="Times New Roman"/>
      <family val="1"/>
    </font>
    <font>
      <u val="single"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b/>
      <u val="single"/>
      <sz val="18"/>
      <name val="Times New Roman"/>
      <family val="1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細明體"/>
      <family val="3"/>
    </font>
    <font>
      <sz val="18"/>
      <name val="標楷體"/>
      <family val="4"/>
    </font>
    <font>
      <sz val="18"/>
      <name val="Times New Roman"/>
      <family val="1"/>
    </font>
    <font>
      <b/>
      <u val="single"/>
      <sz val="20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1"/>
      <name val="新細明體"/>
      <family val="1"/>
    </font>
    <font>
      <sz val="9"/>
      <name val="Times New Roman"/>
      <family val="1"/>
    </font>
    <font>
      <u val="single"/>
      <sz val="18"/>
      <name val="標楷體"/>
      <family val="4"/>
    </font>
    <font>
      <b/>
      <u val="single"/>
      <sz val="12"/>
      <name val="標楷體"/>
      <family val="4"/>
    </font>
    <font>
      <sz val="11"/>
      <color indexed="10"/>
      <name val="Times New Roman"/>
      <family val="1"/>
    </font>
    <font>
      <sz val="11"/>
      <color indexed="10"/>
      <name val="新細明體"/>
      <family val="1"/>
    </font>
    <font>
      <sz val="11"/>
      <name val="Times New Roman"/>
      <family val="1"/>
    </font>
    <font>
      <sz val="11"/>
      <color indexed="8"/>
      <name val="新細明體"/>
      <family val="1"/>
    </font>
    <font>
      <u val="single"/>
      <sz val="14"/>
      <name val="Times New Roman"/>
      <family val="1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8"/>
      <name val="新細明體"/>
      <family val="1"/>
    </font>
    <font>
      <sz val="9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16" applyFont="1" applyFill="1" applyProtection="1">
      <alignment/>
      <protection hidden="1"/>
    </xf>
    <xf numFmtId="0" fontId="6" fillId="0" borderId="0" xfId="16" applyFont="1" applyFill="1" applyAlignment="1" applyProtection="1">
      <alignment horizontal="centerContinuous"/>
      <protection hidden="1"/>
    </xf>
    <xf numFmtId="0" fontId="5" fillId="0" borderId="0" xfId="16" applyFont="1" applyFill="1" applyAlignment="1" applyProtection="1">
      <alignment horizontal="centerContinuous"/>
      <protection hidden="1"/>
    </xf>
    <xf numFmtId="185" fontId="7" fillId="0" borderId="0" xfId="16" applyNumberFormat="1" applyFont="1" applyFill="1" applyAlignment="1" applyProtection="1">
      <alignment horizontal="centerContinuous"/>
      <protection hidden="1"/>
    </xf>
    <xf numFmtId="187" fontId="7" fillId="0" borderId="0" xfId="16" applyNumberFormat="1" applyFont="1" applyFill="1" applyAlignment="1" applyProtection="1">
      <alignment horizontal="centerContinuous"/>
      <protection hidden="1"/>
    </xf>
    <xf numFmtId="0" fontId="5" fillId="0" borderId="0" xfId="16" applyFont="1" applyFill="1" applyBorder="1" applyAlignment="1" applyProtection="1">
      <alignment horizontal="centerContinuous"/>
      <protection hidden="1"/>
    </xf>
    <xf numFmtId="0" fontId="8" fillId="0" borderId="0" xfId="16" applyFont="1" applyFill="1" applyBorder="1" applyAlignment="1" applyProtection="1">
      <alignment horizontal="centerContinuous"/>
      <protection hidden="1"/>
    </xf>
    <xf numFmtId="185" fontId="8" fillId="0" borderId="0" xfId="16" applyNumberFormat="1" applyFont="1" applyFill="1" applyBorder="1" applyAlignment="1" applyProtection="1">
      <alignment horizontal="centerContinuous"/>
      <protection hidden="1"/>
    </xf>
    <xf numFmtId="187" fontId="8" fillId="0" borderId="0" xfId="16" applyNumberFormat="1" applyFont="1" applyFill="1" applyBorder="1" applyAlignment="1" applyProtection="1">
      <alignment horizontal="centerContinuous"/>
      <protection hidden="1"/>
    </xf>
    <xf numFmtId="185" fontId="5" fillId="0" borderId="0" xfId="16" applyNumberFormat="1" applyFont="1" applyFill="1" applyAlignment="1" applyProtection="1">
      <alignment horizontal="centerContinuous"/>
      <protection hidden="1"/>
    </xf>
    <xf numFmtId="187" fontId="5" fillId="0" borderId="0" xfId="16" applyNumberFormat="1" applyFont="1" applyFill="1" applyAlignment="1" applyProtection="1">
      <alignment horizontal="centerContinuous"/>
      <protection hidden="1"/>
    </xf>
    <xf numFmtId="185" fontId="9" fillId="0" borderId="0" xfId="16" applyNumberFormat="1" applyFont="1" applyFill="1" applyAlignment="1" applyProtection="1">
      <alignment horizontal="left"/>
      <protection hidden="1"/>
    </xf>
    <xf numFmtId="0" fontId="10" fillId="0" borderId="0" xfId="16" applyFont="1" applyFill="1" applyBorder="1" applyAlignment="1" applyProtection="1">
      <alignment horizontal="centerContinuous"/>
      <protection hidden="1"/>
    </xf>
    <xf numFmtId="0" fontId="11" fillId="0" borderId="0" xfId="16" applyFont="1" applyFill="1" applyBorder="1" applyAlignment="1" applyProtection="1">
      <alignment horizontal="centerContinuous"/>
      <protection hidden="1"/>
    </xf>
    <xf numFmtId="0" fontId="10" fillId="0" borderId="0" xfId="16" applyFont="1" applyFill="1" applyBorder="1" applyAlignment="1" applyProtection="1">
      <alignment horizontal="center" vertical="center"/>
      <protection hidden="1"/>
    </xf>
    <xf numFmtId="187" fontId="10" fillId="0" borderId="0" xfId="16" applyNumberFormat="1" applyFont="1" applyFill="1" applyBorder="1" applyAlignment="1" applyProtection="1">
      <alignment horizontal="center" vertical="center"/>
      <protection hidden="1"/>
    </xf>
    <xf numFmtId="0" fontId="11" fillId="0" borderId="0" xfId="16" applyFont="1" applyFill="1" applyProtection="1">
      <alignment/>
      <protection hidden="1"/>
    </xf>
    <xf numFmtId="0" fontId="12" fillId="0" borderId="1" xfId="16" applyFont="1" applyFill="1" applyBorder="1" applyAlignment="1" applyProtection="1">
      <alignment horizontal="centerContinuous" vertical="center"/>
      <protection hidden="1"/>
    </xf>
    <xf numFmtId="0" fontId="12" fillId="0" borderId="2" xfId="16" applyFont="1" applyFill="1" applyBorder="1" applyAlignment="1" applyProtection="1">
      <alignment horizontal="centerContinuous" vertical="center"/>
      <protection hidden="1"/>
    </xf>
    <xf numFmtId="185" fontId="12" fillId="0" borderId="1" xfId="16" applyNumberFormat="1" applyFont="1" applyFill="1" applyBorder="1" applyAlignment="1" applyProtection="1">
      <alignment horizontal="centerContinuous" vertical="center"/>
      <protection hidden="1"/>
    </xf>
    <xf numFmtId="187" fontId="12" fillId="0" borderId="2" xfId="16" applyNumberFormat="1" applyFont="1" applyFill="1" applyBorder="1" applyAlignment="1" applyProtection="1">
      <alignment horizontal="centerContinuous" vertical="center"/>
      <protection hidden="1"/>
    </xf>
    <xf numFmtId="0" fontId="12" fillId="0" borderId="0" xfId="16" applyFont="1" applyFill="1" applyBorder="1" applyAlignment="1" applyProtection="1">
      <alignment horizontal="centerContinuous"/>
      <protection hidden="1"/>
    </xf>
    <xf numFmtId="0" fontId="12" fillId="0" borderId="0" xfId="16" applyFont="1" applyFill="1" applyProtection="1">
      <alignment/>
      <protection hidden="1"/>
    </xf>
    <xf numFmtId="0" fontId="12" fillId="0" borderId="3" xfId="16" applyFont="1" applyFill="1" applyBorder="1" applyAlignment="1" applyProtection="1">
      <alignment horizontal="center" vertical="center"/>
      <protection hidden="1"/>
    </xf>
    <xf numFmtId="185" fontId="12" fillId="0" borderId="3" xfId="16" applyNumberFormat="1" applyFont="1" applyFill="1" applyBorder="1" applyAlignment="1" applyProtection="1">
      <alignment horizontal="center" vertical="center"/>
      <protection hidden="1"/>
    </xf>
    <xf numFmtId="187" fontId="12" fillId="0" borderId="3" xfId="16" applyNumberFormat="1" applyFont="1" applyFill="1" applyBorder="1" applyAlignment="1" applyProtection="1">
      <alignment horizontal="center" vertical="center"/>
      <protection hidden="1"/>
    </xf>
    <xf numFmtId="0" fontId="12" fillId="0" borderId="0" xfId="16" applyFont="1" applyFill="1" applyBorder="1" applyAlignment="1" applyProtection="1">
      <alignment horizontal="center"/>
      <protection hidden="1"/>
    </xf>
    <xf numFmtId="0" fontId="13" fillId="0" borderId="0" xfId="16" applyFont="1" applyFill="1" applyProtection="1">
      <alignment/>
      <protection hidden="1"/>
    </xf>
    <xf numFmtId="181" fontId="14" fillId="0" borderId="4" xfId="21" applyNumberFormat="1" applyFont="1" applyFill="1" applyBorder="1" applyAlignment="1" applyProtection="1">
      <alignment/>
      <protection hidden="1"/>
    </xf>
    <xf numFmtId="177" fontId="14" fillId="0" borderId="5" xfId="21" applyFont="1" applyFill="1" applyBorder="1" applyAlignment="1" applyProtection="1">
      <alignment/>
      <protection hidden="1"/>
    </xf>
    <xf numFmtId="0" fontId="14" fillId="0" borderId="4" xfId="16" applyFont="1" applyFill="1" applyBorder="1" applyProtection="1">
      <alignment/>
      <protection hidden="1"/>
    </xf>
    <xf numFmtId="185" fontId="14" fillId="0" borderId="4" xfId="21" applyNumberFormat="1" applyFont="1" applyFill="1" applyBorder="1" applyAlignment="1" applyProtection="1">
      <alignment/>
      <protection hidden="1"/>
    </xf>
    <xf numFmtId="187" fontId="14" fillId="0" borderId="4" xfId="21" applyNumberFormat="1" applyFont="1" applyFill="1" applyBorder="1" applyAlignment="1" applyProtection="1">
      <alignment/>
      <protection hidden="1"/>
    </xf>
    <xf numFmtId="0" fontId="13" fillId="0" borderId="0" xfId="16" applyFont="1" applyFill="1" applyBorder="1" applyProtection="1">
      <alignment/>
      <protection hidden="1"/>
    </xf>
    <xf numFmtId="0" fontId="1" fillId="0" borderId="0" xfId="16" applyFill="1" applyProtection="1">
      <alignment/>
      <protection hidden="1"/>
    </xf>
    <xf numFmtId="181" fontId="14" fillId="0" borderId="6" xfId="21" applyNumberFormat="1" applyFont="1" applyFill="1" applyBorder="1" applyAlignment="1" applyProtection="1">
      <alignment/>
      <protection hidden="1"/>
    </xf>
    <xf numFmtId="177" fontId="12" fillId="0" borderId="6" xfId="21" applyFont="1" applyFill="1" applyBorder="1" applyAlignment="1" applyProtection="1">
      <alignment/>
      <protection hidden="1"/>
    </xf>
    <xf numFmtId="0" fontId="12" fillId="0" borderId="6" xfId="16" applyFont="1" applyFill="1" applyBorder="1" applyProtection="1">
      <alignment/>
      <protection hidden="1"/>
    </xf>
    <xf numFmtId="185" fontId="14" fillId="0" borderId="6" xfId="21" applyNumberFormat="1" applyFont="1" applyFill="1" applyBorder="1" applyAlignment="1" applyProtection="1">
      <alignment/>
      <protection hidden="1"/>
    </xf>
    <xf numFmtId="187" fontId="12" fillId="0" borderId="6" xfId="21" applyNumberFormat="1" applyFont="1" applyFill="1" applyBorder="1" applyAlignment="1" applyProtection="1">
      <alignment/>
      <protection hidden="1"/>
    </xf>
    <xf numFmtId="185" fontId="15" fillId="0" borderId="6" xfId="21" applyNumberFormat="1" applyFont="1" applyFill="1" applyBorder="1" applyAlignment="1" applyProtection="1">
      <alignment/>
      <protection hidden="1"/>
    </xf>
    <xf numFmtId="0" fontId="1" fillId="0" borderId="0" xfId="16" applyFill="1" applyBorder="1" applyProtection="1">
      <alignment/>
      <protection hidden="1"/>
    </xf>
    <xf numFmtId="187" fontId="16" fillId="0" borderId="6" xfId="21" applyNumberFormat="1" applyFont="1" applyFill="1" applyBorder="1" applyAlignment="1" applyProtection="1">
      <alignment/>
      <protection hidden="1"/>
    </xf>
    <xf numFmtId="0" fontId="17" fillId="0" borderId="6" xfId="16" applyFont="1" applyFill="1" applyBorder="1" applyProtection="1">
      <alignment/>
      <protection hidden="1"/>
    </xf>
    <xf numFmtId="177" fontId="14" fillId="0" borderId="6" xfId="21" applyFont="1" applyFill="1" applyBorder="1" applyAlignment="1" applyProtection="1">
      <alignment/>
      <protection hidden="1"/>
    </xf>
    <xf numFmtId="0" fontId="14" fillId="0" borderId="6" xfId="16" applyFont="1" applyFill="1" applyBorder="1" applyProtection="1">
      <alignment/>
      <protection hidden="1"/>
    </xf>
    <xf numFmtId="187" fontId="14" fillId="0" borderId="6" xfId="21" applyNumberFormat="1" applyFont="1" applyFill="1" applyBorder="1" applyAlignment="1" applyProtection="1">
      <alignment/>
      <protection hidden="1"/>
    </xf>
    <xf numFmtId="0" fontId="16" fillId="0" borderId="6" xfId="16" applyFont="1" applyFill="1" applyBorder="1" applyProtection="1">
      <alignment/>
      <protection hidden="1"/>
    </xf>
    <xf numFmtId="0" fontId="12" fillId="0" borderId="6" xfId="16" applyFont="1" applyFill="1" applyBorder="1" applyAlignment="1" applyProtection="1" quotePrefix="1">
      <alignment horizontal="left"/>
      <protection hidden="1"/>
    </xf>
    <xf numFmtId="0" fontId="14" fillId="0" borderId="6" xfId="16" applyFont="1" applyFill="1" applyBorder="1" applyAlignment="1" applyProtection="1" quotePrefix="1">
      <alignment horizontal="left"/>
      <protection hidden="1"/>
    </xf>
    <xf numFmtId="181" fontId="14" fillId="0" borderId="7" xfId="21" applyNumberFormat="1" applyFont="1" applyFill="1" applyBorder="1" applyAlignment="1" applyProtection="1">
      <alignment/>
      <protection hidden="1"/>
    </xf>
    <xf numFmtId="177" fontId="14" fillId="0" borderId="7" xfId="21" applyFont="1" applyFill="1" applyBorder="1" applyAlignment="1" applyProtection="1">
      <alignment/>
      <protection hidden="1"/>
    </xf>
    <xf numFmtId="0" fontId="14" fillId="0" borderId="7" xfId="16" applyFont="1" applyFill="1" applyBorder="1" applyProtection="1">
      <alignment/>
      <protection hidden="1"/>
    </xf>
    <xf numFmtId="185" fontId="14" fillId="0" borderId="7" xfId="21" applyNumberFormat="1" applyFont="1" applyFill="1" applyBorder="1" applyAlignment="1" applyProtection="1">
      <alignment/>
      <protection hidden="1"/>
    </xf>
    <xf numFmtId="187" fontId="14" fillId="0" borderId="7" xfId="21" applyNumberFormat="1" applyFont="1" applyFill="1" applyBorder="1" applyAlignment="1" applyProtection="1">
      <alignment/>
      <protection hidden="1"/>
    </xf>
    <xf numFmtId="185" fontId="1" fillId="0" borderId="0" xfId="16" applyNumberFormat="1" applyFill="1" applyBorder="1" applyProtection="1">
      <alignment/>
      <protection hidden="1"/>
    </xf>
    <xf numFmtId="187" fontId="1" fillId="0" borderId="0" xfId="16" applyNumberFormat="1" applyFill="1" applyBorder="1" applyProtection="1">
      <alignment/>
      <protection hidden="1"/>
    </xf>
    <xf numFmtId="185" fontId="1" fillId="0" borderId="0" xfId="16" applyNumberFormat="1" applyFill="1" applyProtection="1">
      <alignment/>
      <protection hidden="1"/>
    </xf>
    <xf numFmtId="187" fontId="1" fillId="0" borderId="0" xfId="16" applyNumberFormat="1" applyFill="1" applyProtection="1">
      <alignment/>
      <protection hidden="1"/>
    </xf>
    <xf numFmtId="186" fontId="19" fillId="0" borderId="0" xfId="16" applyNumberFormat="1" applyFont="1" applyFill="1" applyAlignment="1" applyProtection="1">
      <alignment horizontal="centerContinuous"/>
      <protection hidden="1"/>
    </xf>
    <xf numFmtId="189" fontId="19" fillId="0" borderId="0" xfId="16" applyNumberFormat="1" applyFont="1" applyFill="1" applyAlignment="1" applyProtection="1">
      <alignment horizontal="centerContinuous"/>
      <protection hidden="1"/>
    </xf>
    <xf numFmtId="0" fontId="20" fillId="0" borderId="0" xfId="16" applyFont="1" applyFill="1" applyBorder="1" applyAlignment="1" applyProtection="1">
      <alignment horizontal="centerContinuous"/>
      <protection hidden="1"/>
    </xf>
    <xf numFmtId="0" fontId="20" fillId="0" borderId="0" xfId="16" applyFont="1" applyFill="1" applyProtection="1">
      <alignment/>
      <protection hidden="1"/>
    </xf>
    <xf numFmtId="0" fontId="22" fillId="0" borderId="0" xfId="16" applyFont="1" applyFill="1" applyBorder="1" applyAlignment="1" applyProtection="1">
      <alignment horizontal="centerContinuous"/>
      <protection hidden="1"/>
    </xf>
    <xf numFmtId="186" fontId="23" fillId="0" borderId="0" xfId="16" applyNumberFormat="1" applyFont="1" applyFill="1" applyBorder="1" applyAlignment="1" applyProtection="1">
      <alignment horizontal="centerContinuous"/>
      <protection hidden="1"/>
    </xf>
    <xf numFmtId="189" fontId="23" fillId="0" borderId="0" xfId="16" applyNumberFormat="1" applyFont="1" applyFill="1" applyBorder="1" applyAlignment="1" applyProtection="1">
      <alignment horizontal="centerContinuous"/>
      <protection hidden="1"/>
    </xf>
    <xf numFmtId="186" fontId="20" fillId="0" borderId="0" xfId="16" applyNumberFormat="1" applyFont="1" applyFill="1" applyAlignment="1" applyProtection="1">
      <alignment horizontal="centerContinuous"/>
      <protection hidden="1"/>
    </xf>
    <xf numFmtId="189" fontId="20" fillId="0" borderId="0" xfId="16" applyNumberFormat="1" applyFont="1" applyFill="1" applyAlignment="1" applyProtection="1">
      <alignment horizontal="centerContinuous"/>
      <protection hidden="1"/>
    </xf>
    <xf numFmtId="0" fontId="23" fillId="0" borderId="0" xfId="16" applyFont="1" applyFill="1" applyBorder="1" applyAlignment="1" applyProtection="1">
      <alignment horizontal="centerContinuous"/>
      <protection hidden="1"/>
    </xf>
    <xf numFmtId="186" fontId="1" fillId="0" borderId="0" xfId="16" applyNumberFormat="1" applyFont="1" applyFill="1" applyAlignment="1" applyProtection="1">
      <alignment horizontal="left"/>
      <protection hidden="1"/>
    </xf>
    <xf numFmtId="0" fontId="16" fillId="0" borderId="0" xfId="16" applyFont="1" applyFill="1" applyBorder="1" applyAlignment="1" applyProtection="1">
      <alignment horizontal="center" vertical="center"/>
      <protection hidden="1"/>
    </xf>
    <xf numFmtId="189" fontId="16" fillId="0" borderId="0" xfId="16" applyNumberFormat="1" applyFont="1" applyFill="1" applyBorder="1" applyAlignment="1" applyProtection="1">
      <alignment horizontal="center" vertical="center"/>
      <protection hidden="1"/>
    </xf>
    <xf numFmtId="0" fontId="1" fillId="0" borderId="0" xfId="16" applyFont="1" applyFill="1" applyBorder="1" applyAlignment="1" applyProtection="1">
      <alignment horizontal="centerContinuous"/>
      <protection hidden="1"/>
    </xf>
    <xf numFmtId="0" fontId="1" fillId="0" borderId="0" xfId="16" applyFont="1" applyFill="1" applyProtection="1">
      <alignment/>
      <protection hidden="1"/>
    </xf>
    <xf numFmtId="186" fontId="10" fillId="0" borderId="8" xfId="16" applyNumberFormat="1" applyFont="1" applyFill="1" applyBorder="1" applyAlignment="1" applyProtection="1">
      <alignment horizontal="centerContinuous" vertical="center"/>
      <protection hidden="1"/>
    </xf>
    <xf numFmtId="189" fontId="16" fillId="0" borderId="9" xfId="16" applyNumberFormat="1" applyFont="1" applyFill="1" applyBorder="1" applyAlignment="1" applyProtection="1">
      <alignment horizontal="centerContinuous" vertical="center"/>
      <protection hidden="1"/>
    </xf>
    <xf numFmtId="0" fontId="16" fillId="0" borderId="0" xfId="16" applyFont="1" applyFill="1" applyBorder="1" applyAlignment="1" applyProtection="1">
      <alignment horizontal="centerContinuous"/>
      <protection hidden="1"/>
    </xf>
    <xf numFmtId="0" fontId="16" fillId="0" borderId="0" xfId="16" applyFont="1" applyFill="1" applyProtection="1">
      <alignment/>
      <protection hidden="1"/>
    </xf>
    <xf numFmtId="186" fontId="10" fillId="0" borderId="10" xfId="16" applyNumberFormat="1" applyFont="1" applyFill="1" applyBorder="1" applyAlignment="1" applyProtection="1">
      <alignment horizontal="center" vertical="center"/>
      <protection hidden="1"/>
    </xf>
    <xf numFmtId="189" fontId="10" fillId="0" borderId="10" xfId="16" applyNumberFormat="1" applyFont="1" applyFill="1" applyBorder="1" applyAlignment="1" applyProtection="1">
      <alignment horizontal="center" vertical="center"/>
      <protection hidden="1"/>
    </xf>
    <xf numFmtId="189" fontId="10" fillId="0" borderId="11" xfId="16" applyNumberFormat="1" applyFont="1" applyFill="1" applyBorder="1" applyAlignment="1" applyProtection="1">
      <alignment horizontal="center" vertical="center"/>
      <protection hidden="1"/>
    </xf>
    <xf numFmtId="0" fontId="16" fillId="0" borderId="0" xfId="16" applyFont="1" applyFill="1" applyBorder="1" applyAlignment="1" applyProtection="1">
      <alignment horizontal="center"/>
      <protection hidden="1"/>
    </xf>
    <xf numFmtId="0" fontId="24" fillId="0" borderId="12" xfId="16" applyFont="1" applyFill="1" applyBorder="1" applyProtection="1">
      <alignment/>
      <protection hidden="1"/>
    </xf>
    <xf numFmtId="186" fontId="25" fillId="0" borderId="6" xfId="21" applyNumberFormat="1" applyFont="1" applyFill="1" applyBorder="1" applyAlignment="1" applyProtection="1">
      <alignment/>
      <protection hidden="1"/>
    </xf>
    <xf numFmtId="189" fontId="25" fillId="0" borderId="6" xfId="21" applyNumberFormat="1" applyFont="1" applyFill="1" applyBorder="1" applyAlignment="1" applyProtection="1">
      <alignment/>
      <protection hidden="1"/>
    </xf>
    <xf numFmtId="189" fontId="25" fillId="0" borderId="13" xfId="21" applyNumberFormat="1" applyFont="1" applyFill="1" applyBorder="1" applyAlignment="1" applyProtection="1">
      <alignment/>
      <protection hidden="1"/>
    </xf>
    <xf numFmtId="0" fontId="16" fillId="0" borderId="12" xfId="16" applyFont="1" applyFill="1" applyBorder="1" applyProtection="1">
      <alignment/>
      <protection hidden="1"/>
    </xf>
    <xf numFmtId="189" fontId="16" fillId="0" borderId="6" xfId="21" applyNumberFormat="1" applyFont="1" applyFill="1" applyBorder="1" applyAlignment="1" applyProtection="1">
      <alignment/>
      <protection hidden="1"/>
    </xf>
    <xf numFmtId="189" fontId="16" fillId="0" borderId="13" xfId="21" applyNumberFormat="1" applyFont="1" applyFill="1" applyBorder="1" applyAlignment="1" applyProtection="1">
      <alignment/>
      <protection hidden="1"/>
    </xf>
    <xf numFmtId="0" fontId="1" fillId="0" borderId="0" xfId="16" applyFont="1" applyFill="1" applyBorder="1" applyProtection="1">
      <alignment/>
      <protection hidden="1"/>
    </xf>
    <xf numFmtId="186" fontId="26" fillId="0" borderId="6" xfId="21" applyNumberFormat="1" applyFont="1" applyFill="1" applyBorder="1" applyAlignment="1" applyProtection="1">
      <alignment/>
      <protection hidden="1"/>
    </xf>
    <xf numFmtId="0" fontId="16" fillId="0" borderId="12" xfId="16" applyFont="1" applyFill="1" applyBorder="1" applyAlignment="1" applyProtection="1" quotePrefix="1">
      <alignment horizontal="left"/>
      <protection hidden="1"/>
    </xf>
    <xf numFmtId="0" fontId="24" fillId="0" borderId="12" xfId="16" applyFont="1" applyFill="1" applyBorder="1" applyAlignment="1" applyProtection="1" quotePrefix="1">
      <alignment horizontal="left"/>
      <protection hidden="1"/>
    </xf>
    <xf numFmtId="0" fontId="10" fillId="0" borderId="12" xfId="16" applyFont="1" applyFill="1" applyBorder="1" applyProtection="1">
      <alignment/>
      <protection hidden="1"/>
    </xf>
    <xf numFmtId="0" fontId="25" fillId="0" borderId="12" xfId="16" applyFont="1" applyFill="1" applyBorder="1" applyProtection="1">
      <alignment/>
      <protection hidden="1"/>
    </xf>
    <xf numFmtId="0" fontId="25" fillId="0" borderId="14" xfId="16" applyFont="1" applyFill="1" applyBorder="1" applyProtection="1">
      <alignment/>
      <protection hidden="1"/>
    </xf>
    <xf numFmtId="186" fontId="25" fillId="0" borderId="15" xfId="21" applyNumberFormat="1" applyFont="1" applyFill="1" applyBorder="1" applyAlignment="1" applyProtection="1">
      <alignment/>
      <protection hidden="1"/>
    </xf>
    <xf numFmtId="189" fontId="25" fillId="0" borderId="15" xfId="21" applyNumberFormat="1" applyFont="1" applyFill="1" applyBorder="1" applyAlignment="1" applyProtection="1">
      <alignment/>
      <protection hidden="1"/>
    </xf>
    <xf numFmtId="189" fontId="25" fillId="0" borderId="16" xfId="21" applyNumberFormat="1" applyFont="1" applyFill="1" applyBorder="1" applyAlignment="1" applyProtection="1">
      <alignment/>
      <protection hidden="1"/>
    </xf>
    <xf numFmtId="0" fontId="11" fillId="0" borderId="17" xfId="16" applyFont="1" applyFill="1" applyBorder="1" applyProtection="1">
      <alignment/>
      <protection hidden="1"/>
    </xf>
    <xf numFmtId="186" fontId="1" fillId="0" borderId="18" xfId="16" applyNumberFormat="1" applyFont="1" applyFill="1" applyBorder="1" applyProtection="1">
      <alignment/>
      <protection hidden="1"/>
    </xf>
    <xf numFmtId="189" fontId="1" fillId="0" borderId="18" xfId="16" applyNumberFormat="1" applyFont="1" applyFill="1" applyBorder="1" applyProtection="1">
      <alignment/>
      <protection hidden="1"/>
    </xf>
    <xf numFmtId="189" fontId="1" fillId="0" borderId="19" xfId="16" applyNumberFormat="1" applyFont="1" applyFill="1" applyBorder="1" applyProtection="1">
      <alignment/>
      <protection hidden="1"/>
    </xf>
    <xf numFmtId="0" fontId="11" fillId="0" borderId="20" xfId="16" applyFont="1" applyFill="1" applyBorder="1" applyProtection="1">
      <alignment/>
      <protection hidden="1"/>
    </xf>
    <xf numFmtId="186" fontId="1" fillId="0" borderId="3" xfId="16" applyNumberFormat="1" applyFont="1" applyFill="1" applyBorder="1" applyProtection="1">
      <alignment/>
      <protection hidden="1"/>
    </xf>
    <xf numFmtId="189" fontId="1" fillId="0" borderId="3" xfId="16" applyNumberFormat="1" applyFont="1" applyFill="1" applyBorder="1" applyProtection="1">
      <alignment/>
      <protection hidden="1"/>
    </xf>
    <xf numFmtId="189" fontId="1" fillId="0" borderId="21" xfId="16" applyNumberFormat="1" applyFont="1" applyFill="1" applyBorder="1" applyProtection="1">
      <alignment/>
      <protection hidden="1"/>
    </xf>
    <xf numFmtId="0" fontId="11" fillId="0" borderId="22" xfId="16" applyFont="1" applyFill="1" applyBorder="1" applyProtection="1">
      <alignment/>
      <protection hidden="1"/>
    </xf>
    <xf numFmtId="186" fontId="1" fillId="0" borderId="10" xfId="16" applyNumberFormat="1" applyFont="1" applyFill="1" applyBorder="1" applyProtection="1">
      <alignment/>
      <protection hidden="1"/>
    </xf>
    <xf numFmtId="189" fontId="1" fillId="0" borderId="10" xfId="16" applyNumberFormat="1" applyFont="1" applyFill="1" applyBorder="1" applyProtection="1">
      <alignment/>
      <protection hidden="1"/>
    </xf>
    <xf numFmtId="189" fontId="1" fillId="0" borderId="11" xfId="16" applyNumberFormat="1" applyFont="1" applyFill="1" applyBorder="1" applyProtection="1">
      <alignment/>
      <protection hidden="1"/>
    </xf>
    <xf numFmtId="186" fontId="1" fillId="0" borderId="0" xfId="16" applyNumberFormat="1" applyFont="1" applyFill="1" applyProtection="1">
      <alignment/>
      <protection hidden="1"/>
    </xf>
    <xf numFmtId="189" fontId="1" fillId="0" borderId="0" xfId="16" applyNumberFormat="1" applyFont="1" applyFill="1" applyProtection="1">
      <alignment/>
      <protection hidden="1"/>
    </xf>
    <xf numFmtId="0" fontId="11" fillId="0" borderId="0" xfId="17" applyFont="1">
      <alignment/>
      <protection/>
    </xf>
    <xf numFmtId="0" fontId="8" fillId="0" borderId="0" xfId="17" applyFont="1" applyFill="1" applyAlignment="1" applyProtection="1">
      <alignment horizontal="centerContinuous" vertical="center"/>
      <protection hidden="1"/>
    </xf>
    <xf numFmtId="0" fontId="8" fillId="0" borderId="0" xfId="17" applyFont="1" applyFill="1" applyAlignment="1" applyProtection="1">
      <alignment horizontal="right" vertical="center"/>
      <protection hidden="1"/>
    </xf>
    <xf numFmtId="0" fontId="8" fillId="0" borderId="0" xfId="17" applyFont="1" applyFill="1" applyAlignment="1" applyProtection="1">
      <alignment horizontal="left" vertical="center"/>
      <protection hidden="1"/>
    </xf>
    <xf numFmtId="0" fontId="11" fillId="0" borderId="0" xfId="17" applyFont="1" applyAlignment="1">
      <alignment horizontal="centerContinuous"/>
      <protection/>
    </xf>
    <xf numFmtId="0" fontId="28" fillId="0" borderId="0" xfId="17" applyFont="1" applyAlignment="1">
      <alignment horizontal="centerContinuous" vertical="center"/>
      <protection/>
    </xf>
    <xf numFmtId="186" fontId="1" fillId="0" borderId="0" xfId="17" applyNumberFormat="1" applyFont="1">
      <alignment/>
      <protection/>
    </xf>
    <xf numFmtId="186" fontId="29" fillId="0" borderId="0" xfId="17" applyNumberFormat="1" applyFont="1" applyAlignment="1">
      <alignment horizontal="centerContinuous" vertical="center"/>
      <protection/>
    </xf>
    <xf numFmtId="186" fontId="30" fillId="0" borderId="0" xfId="17" applyNumberFormat="1" applyFont="1" applyAlignment="1">
      <alignment horizontal="right" vertical="center"/>
      <protection/>
    </xf>
    <xf numFmtId="186" fontId="30" fillId="0" borderId="0" xfId="17" applyNumberFormat="1" applyFont="1" applyAlignment="1">
      <alignment horizontal="left" vertical="center"/>
      <protection/>
    </xf>
    <xf numFmtId="186" fontId="1" fillId="0" borderId="0" xfId="17" applyNumberFormat="1" applyFont="1" applyAlignment="1">
      <alignment horizontal="centerContinuous"/>
      <protection/>
    </xf>
    <xf numFmtId="186" fontId="32" fillId="0" borderId="0" xfId="17" applyNumberFormat="1" applyFont="1" applyAlignment="1">
      <alignment horizontal="right"/>
      <protection/>
    </xf>
    <xf numFmtId="186" fontId="11" fillId="0" borderId="0" xfId="17" applyNumberFormat="1" applyFont="1" applyAlignment="1">
      <alignment horizontal="right"/>
      <protection/>
    </xf>
    <xf numFmtId="186" fontId="33" fillId="0" borderId="18" xfId="17" applyNumberFormat="1" applyFont="1" applyBorder="1" applyAlignment="1">
      <alignment horizontal="centerContinuous" vertical="center"/>
      <protection/>
    </xf>
    <xf numFmtId="186" fontId="12" fillId="0" borderId="18" xfId="17" applyNumberFormat="1" applyFont="1" applyBorder="1" applyAlignment="1">
      <alignment horizontal="center" vertical="center"/>
      <protection/>
    </xf>
    <xf numFmtId="186" fontId="33" fillId="0" borderId="9" xfId="17" applyNumberFormat="1" applyFont="1" applyBorder="1" applyAlignment="1">
      <alignment horizontal="centerContinuous" vertical="center"/>
      <protection/>
    </xf>
    <xf numFmtId="186" fontId="33" fillId="0" borderId="0" xfId="17" applyNumberFormat="1" applyFont="1">
      <alignment/>
      <protection/>
    </xf>
    <xf numFmtId="186" fontId="33" fillId="0" borderId="10" xfId="17" applyNumberFormat="1" applyFont="1" applyBorder="1" applyAlignment="1">
      <alignment horizontal="center" vertical="center" wrapText="1"/>
      <protection/>
    </xf>
    <xf numFmtId="186" fontId="34" fillId="0" borderId="10" xfId="17" applyNumberFormat="1" applyFont="1" applyBorder="1" applyAlignment="1">
      <alignment horizontal="center" vertical="center" wrapText="1"/>
      <protection/>
    </xf>
    <xf numFmtId="186" fontId="33" fillId="0" borderId="23" xfId="17" applyNumberFormat="1" applyFont="1" applyBorder="1" applyAlignment="1">
      <alignment horizontal="center" vertical="center" wrapText="1"/>
      <protection/>
    </xf>
    <xf numFmtId="186" fontId="0" fillId="0" borderId="12" xfId="17" applyNumberFormat="1" applyFont="1" applyBorder="1" applyAlignment="1">
      <alignment vertical="center"/>
      <protection/>
    </xf>
    <xf numFmtId="183" fontId="0" fillId="0" borderId="6" xfId="17" applyNumberFormat="1" applyFont="1" applyBorder="1" applyAlignment="1">
      <alignment vertical="center"/>
      <protection/>
    </xf>
    <xf numFmtId="183" fontId="0" fillId="0" borderId="24" xfId="17" applyNumberFormat="1" applyFont="1" applyBorder="1" applyAlignment="1">
      <alignment vertical="center"/>
      <protection/>
    </xf>
    <xf numFmtId="183" fontId="0" fillId="0" borderId="13" xfId="17" applyNumberFormat="1" applyFont="1" applyBorder="1" applyAlignment="1">
      <alignment vertical="center"/>
      <protection/>
    </xf>
    <xf numFmtId="186" fontId="0" fillId="0" borderId="0" xfId="17" applyNumberFormat="1" applyFont="1" applyAlignment="1">
      <alignment vertical="center"/>
      <protection/>
    </xf>
    <xf numFmtId="186" fontId="0" fillId="0" borderId="12" xfId="17" applyNumberFormat="1" applyFont="1" applyBorder="1" applyAlignment="1">
      <alignment vertical="top" wrapText="1"/>
      <protection/>
    </xf>
    <xf numFmtId="183" fontId="0" fillId="0" borderId="6" xfId="17" applyNumberFormat="1" applyFont="1" applyBorder="1">
      <alignment/>
      <protection/>
    </xf>
    <xf numFmtId="183" fontId="0" fillId="0" borderId="24" xfId="17" applyNumberFormat="1" applyFont="1" applyBorder="1">
      <alignment/>
      <protection/>
    </xf>
    <xf numFmtId="183" fontId="0" fillId="0" borderId="13" xfId="17" applyNumberFormat="1" applyFont="1" applyBorder="1">
      <alignment/>
      <protection/>
    </xf>
    <xf numFmtId="186" fontId="0" fillId="0" borderId="0" xfId="17" applyNumberFormat="1" applyFont="1">
      <alignment/>
      <protection/>
    </xf>
    <xf numFmtId="183" fontId="0" fillId="2" borderId="25" xfId="15" applyNumberFormat="1" applyFont="1" applyFill="1" applyBorder="1" applyAlignment="1" applyProtection="1">
      <alignment horizontal="right" vertical="center"/>
      <protection hidden="1"/>
    </xf>
    <xf numFmtId="186" fontId="0" fillId="0" borderId="12" xfId="17" applyNumberFormat="1" applyFont="1" applyBorder="1" applyAlignment="1">
      <alignment wrapText="1"/>
      <protection/>
    </xf>
    <xf numFmtId="186" fontId="0" fillId="0" borderId="12" xfId="17" applyNumberFormat="1" applyFont="1" applyBorder="1">
      <alignment/>
      <protection/>
    </xf>
    <xf numFmtId="186" fontId="0" fillId="0" borderId="14" xfId="17" applyNumberFormat="1" applyFont="1" applyBorder="1" applyAlignment="1">
      <alignment horizontal="center" vertical="center"/>
      <protection/>
    </xf>
    <xf numFmtId="183" fontId="0" fillId="0" borderId="15" xfId="17" applyNumberFormat="1" applyFont="1" applyBorder="1" applyAlignment="1">
      <alignment vertical="center"/>
      <protection/>
    </xf>
    <xf numFmtId="183" fontId="0" fillId="0" borderId="26" xfId="17" applyNumberFormat="1" applyFont="1" applyBorder="1" applyAlignment="1">
      <alignment vertical="center"/>
      <protection/>
    </xf>
    <xf numFmtId="183" fontId="0" fillId="0" borderId="16" xfId="17" applyNumberFormat="1" applyFont="1" applyBorder="1" applyAlignment="1">
      <alignment vertical="center"/>
      <protection/>
    </xf>
    <xf numFmtId="0" fontId="5" fillId="2" borderId="0" xfId="15" applyFont="1" applyFill="1" applyProtection="1">
      <alignment/>
      <protection hidden="1"/>
    </xf>
    <xf numFmtId="0" fontId="6" fillId="2" borderId="0" xfId="15" applyFont="1" applyFill="1" applyAlignment="1" applyProtection="1">
      <alignment horizontal="center"/>
      <protection hidden="1"/>
    </xf>
    <xf numFmtId="0" fontId="5" fillId="2" borderId="0" xfId="15" applyFont="1" applyFill="1" applyBorder="1" applyAlignment="1" applyProtection="1">
      <alignment horizontal="centerContinuous"/>
      <protection hidden="1"/>
    </xf>
    <xf numFmtId="0" fontId="35" fillId="2" borderId="0" xfId="15" applyFont="1" applyFill="1" applyBorder="1" applyAlignment="1" applyProtection="1">
      <alignment horizontal="center"/>
      <protection hidden="1"/>
    </xf>
    <xf numFmtId="0" fontId="8" fillId="2" borderId="0" xfId="15" applyFont="1" applyFill="1" applyBorder="1" applyAlignment="1" applyProtection="1">
      <alignment horizontal="center" vertical="center"/>
      <protection hidden="1"/>
    </xf>
    <xf numFmtId="0" fontId="36" fillId="2" borderId="0" xfId="15" applyFont="1" applyFill="1" applyBorder="1" applyAlignment="1" applyProtection="1">
      <alignment horizontal="right" vertical="center"/>
      <protection hidden="1"/>
    </xf>
    <xf numFmtId="0" fontId="10" fillId="2" borderId="0" xfId="15" applyFont="1" applyFill="1" applyBorder="1" applyAlignment="1" applyProtection="1">
      <alignment horizontal="centerContinuous"/>
      <protection hidden="1"/>
    </xf>
    <xf numFmtId="0" fontId="11" fillId="2" borderId="0" xfId="15" applyFont="1" applyFill="1" applyBorder="1" applyAlignment="1" applyProtection="1">
      <alignment horizontal="centerContinuous"/>
      <protection hidden="1"/>
    </xf>
    <xf numFmtId="0" fontId="16" fillId="2" borderId="0" xfId="15" applyFont="1" applyFill="1" applyBorder="1" applyAlignment="1" applyProtection="1">
      <alignment horizontal="center" vertical="center"/>
      <protection hidden="1"/>
    </xf>
    <xf numFmtId="0" fontId="12" fillId="2" borderId="0" xfId="15" applyFont="1" applyFill="1" applyBorder="1" applyAlignment="1" applyProtection="1">
      <alignment horizontal="center" vertical="center"/>
      <protection hidden="1"/>
    </xf>
    <xf numFmtId="0" fontId="11" fillId="2" borderId="0" xfId="15" applyFont="1" applyFill="1" applyProtection="1">
      <alignment/>
      <protection hidden="1"/>
    </xf>
    <xf numFmtId="0" fontId="33" fillId="2" borderId="1" xfId="15" applyFont="1" applyFill="1" applyBorder="1" applyAlignment="1" applyProtection="1">
      <alignment horizontal="centerContinuous" vertical="center"/>
      <protection hidden="1"/>
    </xf>
    <xf numFmtId="0" fontId="33" fillId="2" borderId="2" xfId="15" applyFont="1" applyFill="1" applyBorder="1" applyAlignment="1" applyProtection="1">
      <alignment horizontal="centerContinuous" vertical="center"/>
      <protection hidden="1"/>
    </xf>
    <xf numFmtId="0" fontId="33" fillId="2" borderId="0" xfId="15" applyFont="1" applyFill="1" applyBorder="1" applyAlignment="1" applyProtection="1">
      <alignment horizontal="centerContinuous"/>
      <protection hidden="1"/>
    </xf>
    <xf numFmtId="0" fontId="33" fillId="2" borderId="0" xfId="15" applyFont="1" applyFill="1" applyProtection="1">
      <alignment/>
      <protection hidden="1"/>
    </xf>
    <xf numFmtId="0" fontId="33" fillId="2" borderId="3" xfId="15" applyFont="1" applyFill="1" applyBorder="1" applyAlignment="1" applyProtection="1">
      <alignment horizontal="center" vertical="center"/>
      <protection hidden="1"/>
    </xf>
    <xf numFmtId="0" fontId="33" fillId="2" borderId="0" xfId="15" applyFont="1" applyFill="1" applyBorder="1" applyAlignment="1" applyProtection="1">
      <alignment horizontal="center"/>
      <protection hidden="1"/>
    </xf>
    <xf numFmtId="0" fontId="37" fillId="2" borderId="0" xfId="15" applyFont="1" applyFill="1" applyProtection="1">
      <alignment/>
      <protection hidden="1"/>
    </xf>
    <xf numFmtId="183" fontId="0" fillId="3" borderId="2" xfId="15" applyNumberFormat="1" applyFont="1" applyFill="1" applyBorder="1" applyAlignment="1" applyProtection="1">
      <alignment horizontal="center" vertical="center"/>
      <protection hidden="1"/>
    </xf>
    <xf numFmtId="181" fontId="38" fillId="2" borderId="4" xfId="20" applyNumberFormat="1" applyFont="1" applyFill="1" applyBorder="1" applyAlignment="1" applyProtection="1">
      <alignment vertical="center" shrinkToFit="1"/>
      <protection hidden="1"/>
    </xf>
    <xf numFmtId="177" fontId="38" fillId="2" borderId="5" xfId="20" applyFont="1" applyFill="1" applyBorder="1" applyAlignment="1" applyProtection="1">
      <alignment vertical="center" shrinkToFit="1"/>
      <protection hidden="1"/>
    </xf>
    <xf numFmtId="0" fontId="38" fillId="2" borderId="4" xfId="15" applyFont="1" applyFill="1" applyBorder="1" applyAlignment="1" applyProtection="1">
      <alignment vertical="center" shrinkToFit="1"/>
      <protection hidden="1"/>
    </xf>
    <xf numFmtId="183" fontId="38" fillId="2" borderId="4" xfId="20" applyNumberFormat="1" applyFont="1" applyFill="1" applyBorder="1" applyAlignment="1" applyProtection="1">
      <alignment vertical="center" shrinkToFit="1"/>
      <protection hidden="1"/>
    </xf>
    <xf numFmtId="184" fontId="38" fillId="2" borderId="4" xfId="20" applyNumberFormat="1" applyFont="1" applyFill="1" applyBorder="1" applyAlignment="1" applyProtection="1">
      <alignment vertical="center" shrinkToFit="1"/>
      <protection hidden="1"/>
    </xf>
    <xf numFmtId="0" fontId="37" fillId="2" borderId="0" xfId="15" applyFont="1" applyFill="1" applyBorder="1" applyAlignment="1" applyProtection="1">
      <alignment vertical="center" shrinkToFit="1"/>
      <protection hidden="1"/>
    </xf>
    <xf numFmtId="0" fontId="39" fillId="2" borderId="0" xfId="15" applyFont="1" applyFill="1" applyAlignment="1" applyProtection="1">
      <alignment vertical="center" shrinkToFit="1"/>
      <protection hidden="1"/>
    </xf>
    <xf numFmtId="0" fontId="37" fillId="2" borderId="0" xfId="15" applyFont="1" applyFill="1" applyAlignment="1" applyProtection="1">
      <alignment vertical="center" shrinkToFit="1"/>
      <protection hidden="1"/>
    </xf>
    <xf numFmtId="181" fontId="38" fillId="2" borderId="6" xfId="20" applyNumberFormat="1" applyFont="1" applyFill="1" applyBorder="1" applyAlignment="1" applyProtection="1">
      <alignment vertical="center" shrinkToFit="1"/>
      <protection hidden="1"/>
    </xf>
    <xf numFmtId="177" fontId="33" fillId="2" borderId="6" xfId="20" applyFont="1" applyFill="1" applyBorder="1" applyAlignment="1" applyProtection="1">
      <alignment vertical="center" shrinkToFit="1"/>
      <protection hidden="1"/>
    </xf>
    <xf numFmtId="0" fontId="33" fillId="2" borderId="6" xfId="15" applyFont="1" applyFill="1" applyBorder="1" applyAlignment="1" applyProtection="1">
      <alignment vertical="center" shrinkToFit="1"/>
      <protection hidden="1"/>
    </xf>
    <xf numFmtId="183" fontId="38" fillId="2" borderId="6" xfId="20" applyNumberFormat="1" applyFont="1" applyFill="1" applyBorder="1" applyAlignment="1" applyProtection="1">
      <alignment vertical="center" shrinkToFit="1"/>
      <protection hidden="1"/>
    </xf>
    <xf numFmtId="184" fontId="33" fillId="2" borderId="6" xfId="20" applyNumberFormat="1" applyFont="1" applyFill="1" applyBorder="1" applyAlignment="1" applyProtection="1">
      <alignment vertical="center" shrinkToFit="1"/>
      <protection hidden="1"/>
    </xf>
    <xf numFmtId="183" fontId="40" fillId="2" borderId="6" xfId="20" applyNumberFormat="1" applyFont="1" applyFill="1" applyBorder="1" applyAlignment="1" applyProtection="1">
      <alignment vertical="center" shrinkToFit="1"/>
      <protection hidden="1"/>
    </xf>
    <xf numFmtId="0" fontId="39" fillId="2" borderId="0" xfId="15" applyFont="1" applyFill="1" applyBorder="1" applyAlignment="1" applyProtection="1">
      <alignment vertical="center" shrinkToFit="1"/>
      <protection hidden="1"/>
    </xf>
    <xf numFmtId="184" fontId="39" fillId="2" borderId="6" xfId="20" applyNumberFormat="1" applyFont="1" applyFill="1" applyBorder="1" applyAlignment="1" applyProtection="1">
      <alignment vertical="center" shrinkToFit="1"/>
      <protection hidden="1"/>
    </xf>
    <xf numFmtId="0" fontId="39" fillId="2" borderId="6" xfId="15" applyFont="1" applyFill="1" applyBorder="1" applyAlignment="1" applyProtection="1">
      <alignment vertical="center" shrinkToFit="1"/>
      <protection hidden="1"/>
    </xf>
    <xf numFmtId="177" fontId="38" fillId="2" borderId="6" xfId="20" applyFont="1" applyFill="1" applyBorder="1" applyAlignment="1" applyProtection="1">
      <alignment vertical="center" shrinkToFit="1"/>
      <protection hidden="1"/>
    </xf>
    <xf numFmtId="0" fontId="38" fillId="2" borderId="6" xfId="15" applyFont="1" applyFill="1" applyBorder="1" applyAlignment="1" applyProtection="1">
      <alignment vertical="center" shrinkToFit="1"/>
      <protection hidden="1"/>
    </xf>
    <xf numFmtId="184" fontId="38" fillId="2" borderId="6" xfId="20" applyNumberFormat="1" applyFont="1" applyFill="1" applyBorder="1" applyAlignment="1" applyProtection="1">
      <alignment vertical="center" shrinkToFit="1"/>
      <protection hidden="1"/>
    </xf>
    <xf numFmtId="0" fontId="33" fillId="2" borderId="6" xfId="15" applyFont="1" applyFill="1" applyBorder="1" applyAlignment="1" applyProtection="1" quotePrefix="1">
      <alignment horizontal="left" vertical="center" shrinkToFit="1"/>
      <protection hidden="1"/>
    </xf>
    <xf numFmtId="181" fontId="38" fillId="2" borderId="7" xfId="20" applyNumberFormat="1" applyFont="1" applyFill="1" applyBorder="1" applyAlignment="1" applyProtection="1">
      <alignment vertical="center" shrinkToFit="1"/>
      <protection hidden="1"/>
    </xf>
    <xf numFmtId="177" fontId="38" fillId="2" borderId="7" xfId="20" applyFont="1" applyFill="1" applyBorder="1" applyAlignment="1" applyProtection="1">
      <alignment vertical="center" shrinkToFit="1"/>
      <protection hidden="1"/>
    </xf>
    <xf numFmtId="0" fontId="38" fillId="2" borderId="7" xfId="15" applyFont="1" applyFill="1" applyBorder="1" applyAlignment="1" applyProtection="1">
      <alignment vertical="center" shrinkToFit="1"/>
      <protection hidden="1"/>
    </xf>
    <xf numFmtId="183" fontId="38" fillId="2" borderId="7" xfId="20" applyNumberFormat="1" applyFont="1" applyFill="1" applyBorder="1" applyAlignment="1" applyProtection="1">
      <alignment vertical="center" shrinkToFit="1"/>
      <protection hidden="1"/>
    </xf>
    <xf numFmtId="184" fontId="38" fillId="2" borderId="7" xfId="20" applyNumberFormat="1" applyFont="1" applyFill="1" applyBorder="1" applyAlignment="1" applyProtection="1">
      <alignment vertical="center" shrinkToFit="1"/>
      <protection hidden="1"/>
    </xf>
    <xf numFmtId="0" fontId="1" fillId="2" borderId="0" xfId="15" applyFill="1" applyBorder="1" applyProtection="1">
      <alignment/>
      <protection hidden="1"/>
    </xf>
    <xf numFmtId="176" fontId="1" fillId="2" borderId="0" xfId="15" applyNumberFormat="1" applyFill="1" applyBorder="1" applyProtection="1">
      <alignment/>
      <protection hidden="1"/>
    </xf>
    <xf numFmtId="0" fontId="1" fillId="2" borderId="0" xfId="15" applyFill="1" applyProtection="1">
      <alignment/>
      <protection hidden="1"/>
    </xf>
    <xf numFmtId="183" fontId="1" fillId="2" borderId="0" xfId="15" applyNumberFormat="1" applyFill="1" applyProtection="1">
      <alignment/>
      <protection hidden="1"/>
    </xf>
    <xf numFmtId="183" fontId="6" fillId="2" borderId="0" xfId="15" applyNumberFormat="1" applyFont="1" applyFill="1" applyAlignment="1" applyProtection="1">
      <alignment horizontal="right"/>
      <protection hidden="1"/>
    </xf>
    <xf numFmtId="184" fontId="6" fillId="2" borderId="0" xfId="15" applyNumberFormat="1" applyFont="1" applyFill="1" applyAlignment="1" applyProtection="1">
      <alignment horizontal="right"/>
      <protection hidden="1"/>
    </xf>
    <xf numFmtId="184" fontId="7" fillId="2" borderId="0" xfId="15" applyNumberFormat="1" applyFont="1" applyFill="1" applyAlignment="1" applyProtection="1">
      <alignment horizontal="right"/>
      <protection hidden="1"/>
    </xf>
    <xf numFmtId="183" fontId="7" fillId="2" borderId="0" xfId="15" applyNumberFormat="1" applyFont="1" applyFill="1" applyAlignment="1" applyProtection="1">
      <alignment horizontal="left"/>
      <protection hidden="1"/>
    </xf>
    <xf numFmtId="184" fontId="41" fillId="2" borderId="0" xfId="15" applyNumberFormat="1" applyFont="1" applyFill="1" applyAlignment="1" applyProtection="1">
      <alignment horizontal="left"/>
      <protection hidden="1"/>
    </xf>
    <xf numFmtId="183" fontId="41" fillId="2" borderId="0" xfId="15" applyNumberFormat="1" applyFont="1" applyFill="1" applyAlignment="1" applyProtection="1">
      <alignment horizontal="left"/>
      <protection hidden="1"/>
    </xf>
    <xf numFmtId="183" fontId="35" fillId="2" borderId="0" xfId="15" applyNumberFormat="1" applyFont="1" applyFill="1" applyBorder="1" applyAlignment="1" applyProtection="1">
      <alignment horizontal="right" vertical="center"/>
      <protection hidden="1"/>
    </xf>
    <xf numFmtId="184" fontId="35" fillId="2" borderId="0" xfId="15" applyNumberFormat="1" applyFont="1" applyFill="1" applyBorder="1" applyAlignment="1" applyProtection="1">
      <alignment horizontal="right" vertical="center"/>
      <protection hidden="1"/>
    </xf>
    <xf numFmtId="184" fontId="8" fillId="2" borderId="0" xfId="15" applyNumberFormat="1" applyFont="1" applyFill="1" applyBorder="1" applyAlignment="1" applyProtection="1">
      <alignment horizontal="right" vertical="center"/>
      <protection hidden="1"/>
    </xf>
    <xf numFmtId="183" fontId="8" fillId="2" borderId="0" xfId="15" applyNumberFormat="1" applyFont="1" applyFill="1" applyBorder="1" applyAlignment="1" applyProtection="1">
      <alignment horizontal="left" vertical="center"/>
      <protection hidden="1"/>
    </xf>
    <xf numFmtId="184" fontId="35" fillId="2" borderId="0" xfId="15" applyNumberFormat="1" applyFont="1" applyFill="1" applyBorder="1" applyAlignment="1" applyProtection="1">
      <alignment horizontal="left" vertical="center"/>
      <protection hidden="1"/>
    </xf>
    <xf numFmtId="183" fontId="35" fillId="2" borderId="0" xfId="15" applyNumberFormat="1" applyFont="1" applyFill="1" applyBorder="1" applyAlignment="1" applyProtection="1">
      <alignment horizontal="left" vertical="center"/>
      <protection hidden="1"/>
    </xf>
    <xf numFmtId="0" fontId="36" fillId="2" borderId="0" xfId="15" applyFont="1" applyFill="1" applyBorder="1" applyAlignment="1" applyProtection="1">
      <alignment horizontal="left"/>
      <protection hidden="1"/>
    </xf>
    <xf numFmtId="183" fontId="12" fillId="2" borderId="25" xfId="15" applyNumberFormat="1" applyFont="1" applyFill="1" applyBorder="1" applyAlignment="1" applyProtection="1">
      <alignment horizontal="left" vertical="center"/>
      <protection hidden="1"/>
    </xf>
    <xf numFmtId="184" fontId="12" fillId="2" borderId="25" xfId="15" applyNumberFormat="1" applyFont="1" applyFill="1" applyBorder="1" applyAlignment="1" applyProtection="1">
      <alignment horizontal="left" vertical="center"/>
      <protection hidden="1"/>
    </xf>
    <xf numFmtId="184" fontId="0" fillId="2" borderId="25" xfId="15" applyNumberFormat="1" applyFont="1" applyFill="1" applyBorder="1" applyAlignment="1" applyProtection="1">
      <alignment horizontal="left" vertical="center"/>
      <protection hidden="1"/>
    </xf>
    <xf numFmtId="184" fontId="12" fillId="2" borderId="25" xfId="15" applyNumberFormat="1" applyFont="1" applyFill="1" applyBorder="1" applyAlignment="1" applyProtection="1">
      <alignment horizontal="center" vertical="center"/>
      <protection hidden="1"/>
    </xf>
    <xf numFmtId="183" fontId="12" fillId="2" borderId="25" xfId="15" applyNumberFormat="1" applyFont="1" applyFill="1" applyBorder="1" applyAlignment="1" applyProtection="1">
      <alignment horizontal="center" vertical="center"/>
      <protection hidden="1"/>
    </xf>
    <xf numFmtId="184" fontId="12" fillId="2" borderId="25" xfId="15" applyNumberFormat="1" applyFont="1" applyFill="1" applyBorder="1" applyAlignment="1" applyProtection="1">
      <alignment horizontal="right" vertical="center"/>
      <protection hidden="1"/>
    </xf>
    <xf numFmtId="183" fontId="0" fillId="2" borderId="25" xfId="15" applyNumberFormat="1" applyFont="1" applyFill="1" applyBorder="1" applyAlignment="1" applyProtection="1">
      <alignment horizontal="center" vertical="center"/>
      <protection hidden="1"/>
    </xf>
    <xf numFmtId="184" fontId="0" fillId="2" borderId="25" xfId="15" applyNumberFormat="1" applyFont="1" applyFill="1" applyBorder="1" applyAlignment="1" applyProtection="1">
      <alignment horizontal="center" vertical="center"/>
      <protection hidden="1"/>
    </xf>
    <xf numFmtId="183" fontId="0" fillId="2" borderId="0" xfId="15" applyNumberFormat="1" applyFont="1" applyFill="1" applyAlignment="1" applyProtection="1">
      <alignment vertical="center"/>
      <protection hidden="1"/>
    </xf>
    <xf numFmtId="183" fontId="33" fillId="2" borderId="3" xfId="15" applyNumberFormat="1" applyFont="1" applyFill="1" applyBorder="1" applyAlignment="1" applyProtection="1">
      <alignment horizontal="center" vertical="center" shrinkToFit="1"/>
      <protection hidden="1"/>
    </xf>
    <xf numFmtId="184" fontId="33" fillId="2" borderId="3" xfId="15" applyNumberFormat="1" applyFont="1" applyFill="1" applyBorder="1" applyAlignment="1" applyProtection="1">
      <alignment horizontal="center" vertical="center" shrinkToFit="1"/>
      <protection hidden="1"/>
    </xf>
    <xf numFmtId="183" fontId="33" fillId="2" borderId="27" xfId="15" applyNumberFormat="1" applyFont="1" applyFill="1" applyBorder="1" applyAlignment="1" applyProtection="1">
      <alignment horizontal="center" vertical="center" shrinkToFit="1"/>
      <protection hidden="1"/>
    </xf>
    <xf numFmtId="183" fontId="33" fillId="2" borderId="0" xfId="15" applyNumberFormat="1" applyFont="1" applyFill="1" applyProtection="1">
      <alignment/>
      <protection hidden="1"/>
    </xf>
    <xf numFmtId="183" fontId="14" fillId="2" borderId="4" xfId="15" applyNumberFormat="1" applyFont="1" applyFill="1" applyBorder="1" applyAlignment="1" applyProtection="1">
      <alignment vertical="center"/>
      <protection hidden="1"/>
    </xf>
    <xf numFmtId="183" fontId="42" fillId="2" borderId="4" xfId="20" applyNumberFormat="1" applyFont="1" applyFill="1" applyBorder="1" applyAlignment="1" applyProtection="1">
      <alignment vertical="center"/>
      <protection hidden="1"/>
    </xf>
    <xf numFmtId="184" fontId="42" fillId="2" borderId="6" xfId="20" applyNumberFormat="1" applyFont="1" applyFill="1" applyBorder="1" applyAlignment="1" applyProtection="1">
      <alignment vertical="center"/>
      <protection hidden="1"/>
    </xf>
    <xf numFmtId="183" fontId="42" fillId="2" borderId="6" xfId="20" applyNumberFormat="1" applyFont="1" applyFill="1" applyBorder="1" applyAlignment="1" applyProtection="1">
      <alignment vertical="center"/>
      <protection hidden="1"/>
    </xf>
    <xf numFmtId="183" fontId="43" fillId="2" borderId="0" xfId="15" applyNumberFormat="1" applyFont="1" applyFill="1" applyProtection="1">
      <alignment/>
      <protection hidden="1"/>
    </xf>
    <xf numFmtId="183" fontId="12" fillId="2" borderId="6" xfId="15" applyNumberFormat="1" applyFont="1" applyFill="1" applyBorder="1" applyAlignment="1" applyProtection="1">
      <alignment vertical="center"/>
      <protection hidden="1"/>
    </xf>
    <xf numFmtId="183" fontId="44" fillId="2" borderId="6" xfId="20" applyNumberFormat="1" applyFont="1" applyFill="1" applyBorder="1" applyAlignment="1" applyProtection="1">
      <alignment vertical="center"/>
      <protection hidden="1"/>
    </xf>
    <xf numFmtId="184" fontId="44" fillId="2" borderId="6" xfId="20" applyNumberFormat="1" applyFont="1" applyFill="1" applyBorder="1" applyAlignment="1" applyProtection="1">
      <alignment vertical="center"/>
      <protection hidden="1"/>
    </xf>
    <xf numFmtId="183" fontId="0" fillId="2" borderId="0" xfId="15" applyNumberFormat="1" applyFont="1" applyFill="1" applyProtection="1">
      <alignment/>
      <protection hidden="1"/>
    </xf>
    <xf numFmtId="183" fontId="14" fillId="2" borderId="6" xfId="15" applyNumberFormat="1" applyFont="1" applyFill="1" applyBorder="1" applyAlignment="1" applyProtection="1">
      <alignment vertical="center"/>
      <protection hidden="1"/>
    </xf>
    <xf numFmtId="183" fontId="12" fillId="2" borderId="6" xfId="15" applyNumberFormat="1" applyFont="1" applyFill="1" applyBorder="1" applyAlignment="1" applyProtection="1" quotePrefix="1">
      <alignment horizontal="left" vertical="center"/>
      <protection hidden="1"/>
    </xf>
    <xf numFmtId="183" fontId="14" fillId="2" borderId="28" xfId="15" applyNumberFormat="1" applyFont="1" applyFill="1" applyBorder="1" applyAlignment="1" applyProtection="1">
      <alignment vertical="center"/>
      <protection hidden="1"/>
    </xf>
    <xf numFmtId="183" fontId="45" fillId="2" borderId="17" xfId="15" applyNumberFormat="1" applyFont="1" applyFill="1" applyBorder="1" applyProtection="1">
      <alignment/>
      <protection hidden="1"/>
    </xf>
    <xf numFmtId="183" fontId="45" fillId="2" borderId="18" xfId="15" applyNumberFormat="1" applyFont="1" applyFill="1" applyBorder="1" applyProtection="1">
      <alignment/>
      <protection hidden="1"/>
    </xf>
    <xf numFmtId="184" fontId="45" fillId="2" borderId="18" xfId="15" applyNumberFormat="1" applyFont="1" applyFill="1" applyBorder="1" applyProtection="1">
      <alignment/>
      <protection hidden="1"/>
    </xf>
    <xf numFmtId="183" fontId="45" fillId="2" borderId="19" xfId="15" applyNumberFormat="1" applyFont="1" applyFill="1" applyBorder="1" applyProtection="1">
      <alignment/>
      <protection hidden="1"/>
    </xf>
    <xf numFmtId="183" fontId="13" fillId="2" borderId="0" xfId="15" applyNumberFormat="1" applyFont="1" applyFill="1" applyBorder="1" applyProtection="1">
      <alignment/>
      <protection hidden="1"/>
    </xf>
    <xf numFmtId="183" fontId="45" fillId="2" borderId="20" xfId="15" applyNumberFormat="1" applyFont="1" applyFill="1" applyBorder="1" applyProtection="1">
      <alignment/>
      <protection hidden="1"/>
    </xf>
    <xf numFmtId="183" fontId="12" fillId="2" borderId="3" xfId="15" applyNumberFormat="1" applyFont="1" applyFill="1" applyBorder="1" applyProtection="1">
      <alignment/>
      <protection hidden="1"/>
    </xf>
    <xf numFmtId="184" fontId="12" fillId="2" borderId="3" xfId="15" applyNumberFormat="1" applyFont="1" applyFill="1" applyBorder="1" applyProtection="1">
      <alignment/>
      <protection hidden="1"/>
    </xf>
    <xf numFmtId="183" fontId="12" fillId="2" borderId="21" xfId="15" applyNumberFormat="1" applyFont="1" applyFill="1" applyBorder="1" applyProtection="1">
      <alignment/>
      <protection hidden="1"/>
    </xf>
    <xf numFmtId="183" fontId="4" fillId="2" borderId="22" xfId="15" applyNumberFormat="1" applyFont="1" applyFill="1" applyBorder="1" applyProtection="1">
      <alignment/>
      <protection hidden="1"/>
    </xf>
    <xf numFmtId="183" fontId="12" fillId="2" borderId="10" xfId="15" applyNumberFormat="1" applyFont="1" applyFill="1" applyBorder="1" applyProtection="1">
      <alignment/>
      <protection hidden="1"/>
    </xf>
    <xf numFmtId="184" fontId="12" fillId="2" borderId="10" xfId="15" applyNumberFormat="1" applyFont="1" applyFill="1" applyBorder="1" applyProtection="1">
      <alignment/>
      <protection hidden="1"/>
    </xf>
    <xf numFmtId="183" fontId="12" fillId="2" borderId="11" xfId="15" applyNumberFormat="1" applyFont="1" applyFill="1" applyBorder="1" applyProtection="1">
      <alignment/>
      <protection hidden="1"/>
    </xf>
    <xf numFmtId="183" fontId="10" fillId="2" borderId="0" xfId="15" applyNumberFormat="1" applyFont="1" applyFill="1" applyProtection="1">
      <alignment/>
      <protection hidden="1"/>
    </xf>
    <xf numFmtId="184" fontId="10" fillId="2" borderId="0" xfId="15" applyNumberFormat="1" applyFont="1" applyFill="1" applyProtection="1">
      <alignment/>
      <protection hidden="1"/>
    </xf>
    <xf numFmtId="184" fontId="1" fillId="2" borderId="0" xfId="15" applyNumberFormat="1" applyFill="1" applyProtection="1">
      <alignment/>
      <protection hidden="1"/>
    </xf>
    <xf numFmtId="0" fontId="12" fillId="0" borderId="1" xfId="16" applyFont="1" applyFill="1" applyBorder="1" applyAlignment="1" applyProtection="1">
      <alignment horizontal="center" vertical="center"/>
      <protection hidden="1"/>
    </xf>
    <xf numFmtId="0" fontId="12" fillId="0" borderId="2" xfId="16" applyFont="1" applyFill="1" applyBorder="1" applyAlignment="1" applyProtection="1">
      <alignment horizontal="center" vertical="center"/>
      <protection hidden="1"/>
    </xf>
    <xf numFmtId="0" fontId="12" fillId="0" borderId="4" xfId="16" applyFont="1" applyFill="1" applyBorder="1" applyAlignment="1" applyProtection="1">
      <alignment horizontal="center" vertical="center"/>
      <protection hidden="1"/>
    </xf>
    <xf numFmtId="0" fontId="12" fillId="0" borderId="7" xfId="16" applyFont="1" applyFill="1" applyBorder="1" applyAlignment="1" applyProtection="1">
      <alignment horizontal="center" vertical="center"/>
      <protection hidden="1"/>
    </xf>
    <xf numFmtId="0" fontId="1" fillId="0" borderId="25" xfId="16" applyFont="1" applyFill="1" applyBorder="1" applyAlignment="1" applyProtection="1">
      <alignment horizontal="center" vertical="center"/>
      <protection hidden="1"/>
    </xf>
    <xf numFmtId="0" fontId="11" fillId="0" borderId="25" xfId="16" applyFont="1" applyFill="1" applyBorder="1" applyAlignment="1" applyProtection="1">
      <alignment horizontal="center" vertical="center"/>
      <protection hidden="1"/>
    </xf>
    <xf numFmtId="0" fontId="11" fillId="0" borderId="25" xfId="16" applyFont="1" applyFill="1" applyBorder="1" applyAlignment="1" applyProtection="1">
      <alignment horizontal="right" vertical="center"/>
      <protection hidden="1"/>
    </xf>
    <xf numFmtId="0" fontId="10" fillId="0" borderId="8" xfId="16" applyFont="1" applyFill="1" applyBorder="1" applyAlignment="1" applyProtection="1">
      <alignment horizontal="center" vertical="center"/>
      <protection hidden="1"/>
    </xf>
    <xf numFmtId="0" fontId="16" fillId="0" borderId="29" xfId="16" applyFont="1" applyFill="1" applyBorder="1" applyAlignment="1" applyProtection="1">
      <alignment horizontal="center" vertical="center"/>
      <protection hidden="1"/>
    </xf>
    <xf numFmtId="0" fontId="10" fillId="0" borderId="30" xfId="16" applyFont="1" applyFill="1" applyBorder="1" applyAlignment="1" applyProtection="1">
      <alignment horizontal="center" vertical="center"/>
      <protection hidden="1"/>
    </xf>
    <xf numFmtId="0" fontId="16" fillId="0" borderId="14" xfId="16" applyFont="1" applyFill="1" applyBorder="1" applyAlignment="1" applyProtection="1">
      <alignment horizontal="center" vertical="center"/>
      <protection hidden="1"/>
    </xf>
    <xf numFmtId="0" fontId="1" fillId="0" borderId="0" xfId="16" applyFont="1" applyFill="1" applyBorder="1" applyAlignment="1" applyProtection="1">
      <alignment horizontal="center" vertical="center"/>
      <protection hidden="1"/>
    </xf>
    <xf numFmtId="0" fontId="11" fillId="0" borderId="0" xfId="16" applyFont="1" applyFill="1" applyBorder="1" applyAlignment="1" applyProtection="1">
      <alignment horizontal="right" vertical="center"/>
      <protection hidden="1"/>
    </xf>
    <xf numFmtId="0" fontId="1" fillId="0" borderId="0" xfId="16" applyFont="1" applyFill="1" applyBorder="1" applyAlignment="1" applyProtection="1">
      <alignment horizontal="right" vertical="center"/>
      <protection hidden="1"/>
    </xf>
    <xf numFmtId="0" fontId="7" fillId="2" borderId="0" xfId="15" applyFont="1" applyFill="1" applyAlignment="1" applyProtection="1">
      <alignment horizontal="center" vertical="center"/>
      <protection hidden="1"/>
    </xf>
    <xf numFmtId="0" fontId="8" fillId="2" borderId="0" xfId="15" applyFont="1" applyFill="1" applyBorder="1" applyAlignment="1" applyProtection="1">
      <alignment horizontal="center" vertical="center"/>
      <protection hidden="1"/>
    </xf>
    <xf numFmtId="0" fontId="33" fillId="2" borderId="1" xfId="15" applyFont="1" applyFill="1" applyBorder="1" applyAlignment="1" applyProtection="1">
      <alignment horizontal="center" vertical="center"/>
      <protection hidden="1"/>
    </xf>
    <xf numFmtId="0" fontId="33" fillId="2" borderId="2" xfId="15" applyFont="1" applyFill="1" applyBorder="1" applyAlignment="1" applyProtection="1">
      <alignment horizontal="center" vertical="center"/>
      <protection hidden="1"/>
    </xf>
    <xf numFmtId="0" fontId="33" fillId="2" borderId="4" xfId="15" applyFont="1" applyFill="1" applyBorder="1" applyAlignment="1" applyProtection="1">
      <alignment horizontal="center" vertical="center"/>
      <protection hidden="1"/>
    </xf>
    <xf numFmtId="0" fontId="33" fillId="2" borderId="7" xfId="15" applyFont="1" applyFill="1" applyBorder="1" applyAlignment="1" applyProtection="1">
      <alignment horizontal="center" vertical="center"/>
      <protection hidden="1"/>
    </xf>
    <xf numFmtId="0" fontId="11" fillId="2" borderId="25" xfId="15" applyFont="1" applyFill="1" applyBorder="1" applyAlignment="1" applyProtection="1">
      <alignment horizontal="center" vertical="center"/>
      <protection hidden="1"/>
    </xf>
    <xf numFmtId="0" fontId="11" fillId="2" borderId="25" xfId="15" applyFont="1" applyFill="1" applyBorder="1" applyAlignment="1" applyProtection="1">
      <alignment horizontal="right" vertical="center"/>
      <protection hidden="1"/>
    </xf>
    <xf numFmtId="183" fontId="0" fillId="3" borderId="1" xfId="15" applyNumberFormat="1" applyFont="1" applyFill="1" applyBorder="1" applyAlignment="1" applyProtection="1">
      <alignment horizontal="center" vertical="center" wrapText="1"/>
      <protection hidden="1"/>
    </xf>
    <xf numFmtId="183" fontId="0" fillId="3" borderId="2" xfId="15" applyNumberFormat="1" applyFont="1" applyFill="1" applyBorder="1" applyAlignment="1" applyProtection="1">
      <alignment horizontal="center" vertical="center" wrapText="1"/>
      <protection hidden="1"/>
    </xf>
    <xf numFmtId="183" fontId="12" fillId="2" borderId="25" xfId="15" applyNumberFormat="1" applyFont="1" applyFill="1" applyBorder="1" applyAlignment="1" applyProtection="1">
      <alignment horizontal="center"/>
      <protection hidden="1"/>
    </xf>
    <xf numFmtId="183" fontId="12" fillId="3" borderId="1" xfId="15" applyNumberFormat="1" applyFont="1" applyFill="1" applyBorder="1" applyAlignment="1" applyProtection="1">
      <alignment horizontal="center" vertical="center" wrapText="1"/>
      <protection hidden="1"/>
    </xf>
    <xf numFmtId="183" fontId="12" fillId="3" borderId="2" xfId="15" applyNumberFormat="1" applyFont="1" applyFill="1" applyBorder="1" applyAlignment="1" applyProtection="1">
      <alignment horizontal="center" vertical="center" wrapText="1"/>
      <protection hidden="1"/>
    </xf>
    <xf numFmtId="183" fontId="0" fillId="2" borderId="4" xfId="15" applyNumberFormat="1" applyFont="1" applyFill="1" applyBorder="1" applyAlignment="1" applyProtection="1">
      <alignment horizontal="center" vertical="center"/>
      <protection hidden="1"/>
    </xf>
    <xf numFmtId="183" fontId="0" fillId="2" borderId="7" xfId="15" applyNumberFormat="1" applyFont="1" applyFill="1" applyBorder="1" applyAlignment="1" applyProtection="1">
      <alignment horizontal="center" vertical="center"/>
      <protection hidden="1"/>
    </xf>
    <xf numFmtId="183" fontId="0" fillId="3" borderId="1" xfId="15" applyNumberFormat="1" applyFont="1" applyFill="1" applyBorder="1" applyAlignment="1" applyProtection="1">
      <alignment horizontal="center" vertical="center"/>
      <protection hidden="1"/>
    </xf>
    <xf numFmtId="183" fontId="0" fillId="2" borderId="1" xfId="15" applyNumberFormat="1" applyFont="1" applyFill="1" applyBorder="1" applyAlignment="1" applyProtection="1">
      <alignment horizontal="center" vertical="center" shrinkToFit="1"/>
      <protection hidden="1"/>
    </xf>
    <xf numFmtId="183" fontId="0" fillId="2" borderId="2" xfId="15" applyNumberFormat="1" applyFont="1" applyFill="1" applyBorder="1" applyAlignment="1" applyProtection="1">
      <alignment horizontal="center" vertical="center" shrinkToFit="1"/>
      <protection hidden="1"/>
    </xf>
    <xf numFmtId="183" fontId="12" fillId="2" borderId="25" xfId="15" applyNumberFormat="1" applyFont="1" applyFill="1" applyBorder="1" applyAlignment="1" applyProtection="1">
      <alignment horizontal="left"/>
      <protection hidden="1"/>
    </xf>
    <xf numFmtId="186" fontId="33" fillId="0" borderId="17" xfId="17" applyNumberFormat="1" applyFont="1" applyBorder="1" applyAlignment="1">
      <alignment horizontal="center" vertical="center"/>
      <protection/>
    </xf>
    <xf numFmtId="186" fontId="33" fillId="0" borderId="22" xfId="17" applyNumberFormat="1" applyFont="1" applyBorder="1" applyAlignment="1">
      <alignment horizontal="center" vertical="center"/>
      <protection/>
    </xf>
    <xf numFmtId="186" fontId="33" fillId="0" borderId="18" xfId="17" applyNumberFormat="1" applyFont="1" applyBorder="1" applyAlignment="1">
      <alignment horizontal="center" vertical="center" wrapText="1"/>
      <protection/>
    </xf>
    <xf numFmtId="186" fontId="33" fillId="0" borderId="10" xfId="17" applyNumberFormat="1" applyFont="1" applyBorder="1" applyAlignment="1">
      <alignment horizontal="center" vertical="center" wrapText="1"/>
      <protection/>
    </xf>
    <xf numFmtId="186" fontId="33" fillId="0" borderId="19" xfId="17" applyNumberFormat="1" applyFont="1" applyBorder="1" applyAlignment="1">
      <alignment horizontal="center" vertical="center" wrapText="1"/>
      <protection/>
    </xf>
    <xf numFmtId="186" fontId="33" fillId="0" borderId="11" xfId="17" applyNumberFormat="1" applyFont="1" applyBorder="1" applyAlignment="1">
      <alignment horizontal="center" vertical="center" wrapText="1"/>
      <protection/>
    </xf>
    <xf numFmtId="186" fontId="0" fillId="0" borderId="12" xfId="17" applyNumberFormat="1" applyFont="1" applyBorder="1" applyAlignment="1">
      <alignment vertical="top" wrapText="1"/>
      <protection/>
    </xf>
    <xf numFmtId="183" fontId="1" fillId="2" borderId="25" xfId="15" applyNumberFormat="1" applyFont="1" applyFill="1" applyBorder="1" applyAlignment="1" applyProtection="1">
      <alignment horizontal="left" vertical="center"/>
      <protection hidden="1"/>
    </xf>
    <xf numFmtId="186" fontId="32" fillId="0" borderId="0" xfId="17" applyNumberFormat="1" applyFont="1" applyAlignment="1">
      <alignment horizontal="left"/>
      <protection/>
    </xf>
  </cellXfs>
  <cellStyles count="13">
    <cellStyle name="Normal" xfId="0"/>
    <cellStyle name="一般_94作業基金綜計表" xfId="15"/>
    <cellStyle name="一般_94非營業基金預算彙編" xfId="16"/>
    <cellStyle name="一般_94政事型基金綜計表" xfId="17"/>
    <cellStyle name="Comma" xfId="18"/>
    <cellStyle name="Comma [0]" xfId="19"/>
    <cellStyle name="千分位_94作業基金綜計表" xfId="20"/>
    <cellStyle name="千分位_94非營業基金預算彙編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i960105\94&#22522;&#37329;&#38928;&#31639;\94&#29151;&#26989;&#22522;&#37329;&#32156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8\N0\N1\leeju\94&#25919;&#20107;&#22411;&#22522;&#37329;&#32156;&#3533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i960105\94&#22522;&#37329;&#38928;&#31639;\94&#20316;&#26989;&#22522;&#37329;&#32156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 (3)"/>
      <sheetName val="封面"/>
      <sheetName val="Sheet1"/>
      <sheetName val="封面 (2)"/>
      <sheetName val="Sheet2"/>
      <sheetName val="目錄 (2)"/>
      <sheetName val="目錄"/>
      <sheetName val="資料庫"/>
      <sheetName val="損益綜計表"/>
      <sheetName val="損益綜計表基金"/>
      <sheetName val="盈虧撥補預計表"/>
      <sheetName val="盈虧撥補預計表 -基金"/>
      <sheetName val="現金流量綜計表"/>
      <sheetName val="現金流量綜計表-基金"/>
      <sheetName val="固定資產改良擴充--資金"/>
      <sheetName val="固定資產改良擴充"/>
      <sheetName val="財務摘要"/>
      <sheetName val="圖表"/>
      <sheetName val="總說明"/>
      <sheetName val="Sheet11"/>
      <sheetName val="資產負債表"/>
    </sheetNames>
    <sheetDataSet>
      <sheetData sheetId="7">
        <row r="5">
          <cell r="D5">
            <v>35196532</v>
          </cell>
        </row>
        <row r="6">
          <cell r="D6">
            <v>758348574</v>
          </cell>
        </row>
        <row r="7">
          <cell r="D7">
            <v>95217439</v>
          </cell>
        </row>
        <row r="9">
          <cell r="D9">
            <v>36202078</v>
          </cell>
        </row>
        <row r="10">
          <cell r="D10">
            <v>683082066</v>
          </cell>
        </row>
        <row r="11">
          <cell r="D11">
            <v>107319650</v>
          </cell>
        </row>
        <row r="14">
          <cell r="D14">
            <v>0</v>
          </cell>
        </row>
        <row r="15">
          <cell r="D15">
            <v>20595394</v>
          </cell>
        </row>
        <row r="16">
          <cell r="D16">
            <v>0</v>
          </cell>
        </row>
        <row r="19">
          <cell r="D19">
            <v>3603230</v>
          </cell>
        </row>
        <row r="20">
          <cell r="D20">
            <v>5242893.61</v>
          </cell>
        </row>
        <row r="22">
          <cell r="D22">
            <v>0</v>
          </cell>
        </row>
        <row r="23">
          <cell r="D23">
            <v>0</v>
          </cell>
        </row>
        <row r="26">
          <cell r="D26">
            <v>1009420</v>
          </cell>
        </row>
        <row r="148">
          <cell r="D148">
            <v>37918</v>
          </cell>
        </row>
        <row r="149">
          <cell r="D149">
            <v>848166</v>
          </cell>
        </row>
        <row r="150">
          <cell r="D150">
            <v>115033</v>
          </cell>
        </row>
        <row r="152">
          <cell r="D152">
            <v>44592</v>
          </cell>
        </row>
        <row r="153">
          <cell r="D153">
            <v>889706</v>
          </cell>
        </row>
        <row r="154">
          <cell r="D154">
            <v>912</v>
          </cell>
        </row>
        <row r="157">
          <cell r="D157">
            <v>0</v>
          </cell>
        </row>
        <row r="158">
          <cell r="D158">
            <v>45529</v>
          </cell>
        </row>
        <row r="159">
          <cell r="D159">
            <v>0</v>
          </cell>
        </row>
        <row r="162">
          <cell r="D162">
            <v>2850</v>
          </cell>
        </row>
        <row r="163">
          <cell r="D163">
            <v>3332</v>
          </cell>
        </row>
        <row r="165">
          <cell r="D165">
            <v>50</v>
          </cell>
        </row>
        <row r="166">
          <cell r="D166">
            <v>1346</v>
          </cell>
        </row>
        <row r="169">
          <cell r="D169">
            <v>0</v>
          </cell>
        </row>
        <row r="275">
          <cell r="C275">
            <v>39001</v>
          </cell>
          <cell r="D275">
            <v>39001</v>
          </cell>
        </row>
        <row r="276">
          <cell r="B276">
            <v>927247</v>
          </cell>
          <cell r="C276">
            <v>0</v>
          </cell>
          <cell r="D276">
            <v>927247</v>
          </cell>
        </row>
        <row r="277">
          <cell r="B277">
            <v>211055</v>
          </cell>
          <cell r="C277">
            <v>15806</v>
          </cell>
          <cell r="D277">
            <v>226861</v>
          </cell>
        </row>
        <row r="279">
          <cell r="C279">
            <v>53949</v>
          </cell>
          <cell r="D279">
            <v>53949</v>
          </cell>
        </row>
        <row r="280">
          <cell r="B280">
            <v>1065303</v>
          </cell>
          <cell r="C280">
            <v>0</v>
          </cell>
          <cell r="D280">
            <v>1065303</v>
          </cell>
        </row>
        <row r="281">
          <cell r="C281">
            <v>700</v>
          </cell>
          <cell r="D281">
            <v>700</v>
          </cell>
        </row>
        <row r="284">
          <cell r="C284">
            <v>0</v>
          </cell>
          <cell r="D284">
            <v>0</v>
          </cell>
        </row>
        <row r="285">
          <cell r="B285">
            <v>48363</v>
          </cell>
          <cell r="C285">
            <v>0</v>
          </cell>
          <cell r="D285">
            <v>48363</v>
          </cell>
        </row>
        <row r="286">
          <cell r="D286">
            <v>0</v>
          </cell>
        </row>
        <row r="289">
          <cell r="B289">
            <v>2200</v>
          </cell>
          <cell r="C289">
            <v>920</v>
          </cell>
          <cell r="D289">
            <v>3120</v>
          </cell>
        </row>
        <row r="290">
          <cell r="B290">
            <v>29650</v>
          </cell>
          <cell r="C290">
            <v>220</v>
          </cell>
          <cell r="D290">
            <v>29870</v>
          </cell>
        </row>
        <row r="292">
          <cell r="B292">
            <v>50</v>
          </cell>
          <cell r="C292">
            <v>0</v>
          </cell>
          <cell r="D292">
            <v>50</v>
          </cell>
        </row>
        <row r="293">
          <cell r="B293">
            <v>436</v>
          </cell>
          <cell r="C293">
            <v>1000</v>
          </cell>
          <cell r="D293">
            <v>1436</v>
          </cell>
        </row>
        <row r="296">
          <cell r="D29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資料庫"/>
      <sheetName val="總說明"/>
      <sheetName val="圖表資料"/>
      <sheetName val="基金來源用途"/>
      <sheetName val="現金流量預計表項目"/>
      <sheetName val="現金流量預計表基金"/>
      <sheetName val="財務摘要"/>
      <sheetName val="封面"/>
      <sheetName val="總預算封面"/>
      <sheetName val="Chart2"/>
      <sheetName val="目錄"/>
      <sheetName val="Chart3"/>
      <sheetName val="Sheet12"/>
      <sheetName val="Sheet13"/>
      <sheetName val="Sheet14"/>
      <sheetName val="Sheet15"/>
      <sheetName val="Sheet16"/>
      <sheetName val="總說明 (2)"/>
    </sheetNames>
    <sheetDataSet>
      <sheetData sheetId="0">
        <row r="4">
          <cell r="B4">
            <v>2746960</v>
          </cell>
          <cell r="C4">
            <v>95250</v>
          </cell>
          <cell r="D4">
            <v>5030</v>
          </cell>
          <cell r="E4">
            <v>0</v>
          </cell>
        </row>
        <row r="18">
          <cell r="B18">
            <v>2774722</v>
          </cell>
          <cell r="C18">
            <v>81195</v>
          </cell>
          <cell r="D18">
            <v>3765</v>
          </cell>
          <cell r="E18">
            <v>0</v>
          </cell>
        </row>
        <row r="34">
          <cell r="B34">
            <v>2899656</v>
          </cell>
          <cell r="C34">
            <v>91569</v>
          </cell>
          <cell r="D34">
            <v>5030</v>
          </cell>
          <cell r="E34">
            <v>770</v>
          </cell>
        </row>
        <row r="48">
          <cell r="B48">
            <v>2899656</v>
          </cell>
          <cell r="C48">
            <v>80508</v>
          </cell>
          <cell r="D48">
            <v>3535</v>
          </cell>
          <cell r="E48">
            <v>770</v>
          </cell>
        </row>
        <row r="57">
          <cell r="C57">
            <v>174711</v>
          </cell>
          <cell r="D57">
            <v>3859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 (2)"/>
      <sheetName val="Sheet1"/>
      <sheetName val="Sheet1 (3)"/>
      <sheetName val="目錄 (2)"/>
      <sheetName val="Sheet1 (2)"/>
      <sheetName val="資料庫"/>
      <sheetName val="總說明"/>
      <sheetName val="圖表資料"/>
      <sheetName val="收支餘絀綜計表"/>
      <sheetName val="收支餘絀綜計表2"/>
      <sheetName val="餘絀撥補綜計表"/>
      <sheetName val="餘絀撥補綜計表2"/>
      <sheetName val="現金流量預計表"/>
      <sheetName val="現金流量綜計表2"/>
      <sheetName val="Sheet2"/>
      <sheetName val="預計平衡表"/>
      <sheetName val="平綜表"/>
      <sheetName val="平衡表92"/>
      <sheetName val="財務摘要"/>
      <sheetName val="封面"/>
      <sheetName val="總預算封面"/>
      <sheetName val="目錄"/>
      <sheetName val="Chart2"/>
      <sheetName val="Chart3"/>
      <sheetName val="Sheet12"/>
      <sheetName val="Sheet13"/>
      <sheetName val="Sheet14"/>
      <sheetName val="Sheet15"/>
      <sheetName val="Sheet16"/>
      <sheetName val="總說明 (2)"/>
    </sheetNames>
    <sheetDataSet>
      <sheetData sheetId="5">
        <row r="4">
          <cell r="L4">
            <v>45343389</v>
          </cell>
        </row>
        <row r="5">
          <cell r="L5">
            <v>95839</v>
          </cell>
        </row>
        <row r="6">
          <cell r="L6">
            <v>0</v>
          </cell>
        </row>
        <row r="7">
          <cell r="L7">
            <v>2198944</v>
          </cell>
        </row>
        <row r="8">
          <cell r="L8">
            <v>43048606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371922606.17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2545778</v>
          </cell>
        </row>
        <row r="16">
          <cell r="L16">
            <v>41635279.17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15074685</v>
          </cell>
        </row>
        <row r="20">
          <cell r="L20">
            <v>312193008</v>
          </cell>
        </row>
        <row r="21">
          <cell r="L21">
            <v>134239</v>
          </cell>
        </row>
        <row r="22">
          <cell r="L22">
            <v>339617</v>
          </cell>
        </row>
        <row r="23">
          <cell r="L23">
            <v>-326579217.17</v>
          </cell>
        </row>
        <row r="24">
          <cell r="L24">
            <v>5585768527.5</v>
          </cell>
        </row>
        <row r="25">
          <cell r="L25">
            <v>4840029</v>
          </cell>
        </row>
        <row r="26">
          <cell r="L26">
            <v>5580928498.5</v>
          </cell>
        </row>
        <row r="27">
          <cell r="L27">
            <v>1594712.99</v>
          </cell>
        </row>
        <row r="28">
          <cell r="L28">
            <v>0</v>
          </cell>
        </row>
        <row r="29">
          <cell r="L29">
            <v>1594712.99</v>
          </cell>
        </row>
        <row r="30">
          <cell r="L30">
            <v>5584173814.51</v>
          </cell>
        </row>
        <row r="31">
          <cell r="L31">
            <v>5257594597.34</v>
          </cell>
        </row>
        <row r="142">
          <cell r="L142">
            <v>50778</v>
          </cell>
        </row>
        <row r="143">
          <cell r="L143">
            <v>2000</v>
          </cell>
        </row>
        <row r="144">
          <cell r="L144">
            <v>0</v>
          </cell>
        </row>
        <row r="145">
          <cell r="L145">
            <v>6600</v>
          </cell>
        </row>
        <row r="146">
          <cell r="L146">
            <v>42178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482513</v>
          </cell>
        </row>
        <row r="151">
          <cell r="L151">
            <v>670</v>
          </cell>
        </row>
        <row r="152">
          <cell r="L152">
            <v>0</v>
          </cell>
        </row>
        <row r="153">
          <cell r="L153">
            <v>6180</v>
          </cell>
        </row>
        <row r="154">
          <cell r="L154">
            <v>43240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60322</v>
          </cell>
        </row>
        <row r="158">
          <cell r="L158">
            <v>371254</v>
          </cell>
        </row>
        <row r="159">
          <cell r="L159">
            <v>367</v>
          </cell>
        </row>
        <row r="160">
          <cell r="L160">
            <v>480</v>
          </cell>
        </row>
        <row r="161">
          <cell r="L161">
            <v>-431735</v>
          </cell>
        </row>
        <row r="162">
          <cell r="L162">
            <v>1516045</v>
          </cell>
        </row>
        <row r="163">
          <cell r="L163">
            <v>3658</v>
          </cell>
        </row>
        <row r="164">
          <cell r="L164">
            <v>1512387</v>
          </cell>
        </row>
        <row r="165">
          <cell r="L165">
            <v>883</v>
          </cell>
        </row>
        <row r="166">
          <cell r="L166">
            <v>0</v>
          </cell>
        </row>
        <row r="167">
          <cell r="L167">
            <v>883</v>
          </cell>
        </row>
        <row r="168">
          <cell r="L168">
            <v>1515162</v>
          </cell>
        </row>
        <row r="169">
          <cell r="L169">
            <v>1083427</v>
          </cell>
        </row>
        <row r="266">
          <cell r="B266">
            <v>46429</v>
          </cell>
          <cell r="C266">
            <v>222</v>
          </cell>
          <cell r="D266">
            <v>0</v>
          </cell>
          <cell r="E266">
            <v>2360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3000</v>
          </cell>
          <cell r="K266">
            <v>0</v>
          </cell>
          <cell r="L266">
            <v>52011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3000</v>
          </cell>
          <cell r="L267">
            <v>3000</v>
          </cell>
        </row>
        <row r="268">
          <cell r="B268">
            <v>0</v>
          </cell>
          <cell r="C268">
            <v>0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2360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2360</v>
          </cell>
        </row>
        <row r="270">
          <cell r="B270">
            <v>46429</v>
          </cell>
          <cell r="C270">
            <v>222</v>
          </cell>
          <cell r="D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46651</v>
          </cell>
        </row>
        <row r="271">
          <cell r="B271">
            <v>0</v>
          </cell>
          <cell r="C271">
            <v>0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B274">
            <v>47761</v>
          </cell>
          <cell r="C274">
            <v>224</v>
          </cell>
          <cell r="D274">
            <v>480</v>
          </cell>
          <cell r="E274">
            <v>2249</v>
          </cell>
          <cell r="F274">
            <v>590</v>
          </cell>
          <cell r="G274">
            <v>51865</v>
          </cell>
          <cell r="H274">
            <v>240368</v>
          </cell>
          <cell r="I274">
            <v>60161</v>
          </cell>
          <cell r="J274">
            <v>538</v>
          </cell>
          <cell r="K274">
            <v>20</v>
          </cell>
          <cell r="L274">
            <v>404256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2060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2060</v>
          </cell>
        </row>
        <row r="278">
          <cell r="B278">
            <v>46050</v>
          </cell>
          <cell r="C278">
            <v>224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46274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0</v>
          </cell>
          <cell r="C280">
            <v>0</v>
          </cell>
          <cell r="D280">
            <v>480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480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51540</v>
          </cell>
          <cell r="H281">
            <v>8664</v>
          </cell>
          <cell r="I281">
            <v>59779</v>
          </cell>
          <cell r="J281">
            <v>403</v>
          </cell>
          <cell r="K281">
            <v>0</v>
          </cell>
          <cell r="L281">
            <v>120386</v>
          </cell>
        </row>
        <row r="282">
          <cell r="B282">
            <v>1421</v>
          </cell>
          <cell r="C282">
            <v>0</v>
          </cell>
          <cell r="D282">
            <v>0</v>
          </cell>
          <cell r="E282">
            <v>189</v>
          </cell>
          <cell r="F282">
            <v>590</v>
          </cell>
          <cell r="G282">
            <v>325</v>
          </cell>
          <cell r="H282">
            <v>231704</v>
          </cell>
          <cell r="I282">
            <v>382</v>
          </cell>
          <cell r="J282">
            <v>135</v>
          </cell>
          <cell r="K282">
            <v>20</v>
          </cell>
          <cell r="L282">
            <v>234766</v>
          </cell>
        </row>
        <row r="283">
          <cell r="B283">
            <v>290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290</v>
          </cell>
        </row>
        <row r="284">
          <cell r="B284">
            <v>0</v>
          </cell>
          <cell r="C284">
            <v>0</v>
          </cell>
          <cell r="E284">
            <v>0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-1332</v>
          </cell>
          <cell r="C285">
            <v>-2</v>
          </cell>
          <cell r="D285">
            <v>-480</v>
          </cell>
          <cell r="E285">
            <v>111</v>
          </cell>
          <cell r="F285">
            <v>-590</v>
          </cell>
          <cell r="G285">
            <v>-51865</v>
          </cell>
          <cell r="H285">
            <v>-240368</v>
          </cell>
          <cell r="I285">
            <v>-60161</v>
          </cell>
          <cell r="J285">
            <v>2462</v>
          </cell>
          <cell r="K285">
            <v>-20</v>
          </cell>
          <cell r="L285">
            <v>-352245</v>
          </cell>
        </row>
        <row r="286">
          <cell r="B286">
            <v>2293</v>
          </cell>
          <cell r="C286">
            <v>2</v>
          </cell>
          <cell r="D286">
            <v>90</v>
          </cell>
          <cell r="E286">
            <v>250</v>
          </cell>
          <cell r="F286">
            <v>1130</v>
          </cell>
          <cell r="G286">
            <v>1</v>
          </cell>
          <cell r="H286">
            <v>103000</v>
          </cell>
          <cell r="I286">
            <v>500001</v>
          </cell>
          <cell r="J286">
            <v>60</v>
          </cell>
          <cell r="K286">
            <v>82</v>
          </cell>
          <cell r="L286">
            <v>606909</v>
          </cell>
        </row>
        <row r="287">
          <cell r="B287">
            <v>554</v>
          </cell>
          <cell r="C287">
            <v>2</v>
          </cell>
          <cell r="D287">
            <v>90</v>
          </cell>
          <cell r="E287">
            <v>250</v>
          </cell>
          <cell r="F287">
            <v>1130</v>
          </cell>
          <cell r="G287">
            <v>1</v>
          </cell>
          <cell r="H287">
            <v>3000</v>
          </cell>
          <cell r="I287">
            <v>1</v>
          </cell>
          <cell r="J287">
            <v>60</v>
          </cell>
          <cell r="K287">
            <v>82</v>
          </cell>
          <cell r="L287">
            <v>5170</v>
          </cell>
        </row>
        <row r="288">
          <cell r="B288">
            <v>1739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H288">
            <v>100000</v>
          </cell>
          <cell r="I288">
            <v>500000</v>
          </cell>
          <cell r="J288">
            <v>0</v>
          </cell>
          <cell r="L288">
            <v>601739</v>
          </cell>
        </row>
        <row r="289">
          <cell r="B289">
            <v>611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47000</v>
          </cell>
          <cell r="H289">
            <v>100000</v>
          </cell>
          <cell r="I289">
            <v>99000</v>
          </cell>
          <cell r="J289">
            <v>0</v>
          </cell>
          <cell r="K289">
            <v>0</v>
          </cell>
          <cell r="L289">
            <v>246611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47000</v>
          </cell>
          <cell r="H290">
            <v>100000</v>
          </cell>
          <cell r="I290">
            <v>99000</v>
          </cell>
          <cell r="J290">
            <v>0</v>
          </cell>
          <cell r="K290">
            <v>0</v>
          </cell>
          <cell r="L290">
            <v>246000</v>
          </cell>
        </row>
        <row r="291">
          <cell r="B291">
            <v>611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611</v>
          </cell>
        </row>
        <row r="292">
          <cell r="B292">
            <v>1682</v>
          </cell>
          <cell r="C292">
            <v>2</v>
          </cell>
          <cell r="D292">
            <v>90</v>
          </cell>
          <cell r="E292">
            <v>250</v>
          </cell>
          <cell r="F292">
            <v>1130</v>
          </cell>
          <cell r="G292">
            <v>-46999</v>
          </cell>
          <cell r="H292">
            <v>3000</v>
          </cell>
          <cell r="I292">
            <v>401001</v>
          </cell>
          <cell r="J292">
            <v>60</v>
          </cell>
          <cell r="K292">
            <v>82</v>
          </cell>
          <cell r="L292">
            <v>360298</v>
          </cell>
        </row>
        <row r="293">
          <cell r="B293">
            <v>350</v>
          </cell>
          <cell r="C293">
            <v>0</v>
          </cell>
          <cell r="D293">
            <v>-390</v>
          </cell>
          <cell r="E293">
            <v>361</v>
          </cell>
          <cell r="F293">
            <v>540</v>
          </cell>
          <cell r="G293">
            <v>-98864</v>
          </cell>
          <cell r="H293">
            <v>-237368</v>
          </cell>
          <cell r="I293">
            <v>340840</v>
          </cell>
          <cell r="J293">
            <v>2522</v>
          </cell>
          <cell r="K293">
            <v>62</v>
          </cell>
          <cell r="L293">
            <v>8053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showGridLines="0" showZeros="0" workbookViewId="0" topLeftCell="C1">
      <selection activeCell="D4" sqref="D4:F4"/>
    </sheetView>
  </sheetViews>
  <sheetFormatPr defaultColWidth="9.00390625" defaultRowHeight="16.5"/>
  <cols>
    <col min="1" max="1" width="9.125" style="35" hidden="1" customWidth="1"/>
    <col min="2" max="2" width="7.00390625" style="35" hidden="1" customWidth="1"/>
    <col min="3" max="3" width="24.125" style="35" customWidth="1"/>
    <col min="4" max="4" width="12.625" style="58" customWidth="1"/>
    <col min="5" max="5" width="7.625" style="59" customWidth="1"/>
    <col min="6" max="6" width="12.625" style="58" customWidth="1"/>
    <col min="7" max="7" width="7.625" style="59" customWidth="1"/>
    <col min="8" max="8" width="12.625" style="58" customWidth="1"/>
    <col min="9" max="9" width="7.625" style="59" customWidth="1"/>
    <col min="10" max="10" width="11.375" style="42" customWidth="1"/>
    <col min="11" max="16384" width="8.75390625" style="35" customWidth="1"/>
  </cols>
  <sheetData>
    <row r="1" spans="2:10" s="1" customFormat="1" ht="24.75" customHeight="1">
      <c r="B1" s="2"/>
      <c r="C1" s="3" t="s">
        <v>24</v>
      </c>
      <c r="D1" s="4"/>
      <c r="E1" s="5"/>
      <c r="F1" s="4"/>
      <c r="G1" s="5"/>
      <c r="H1" s="4"/>
      <c r="I1" s="5"/>
      <c r="J1" s="6"/>
    </row>
    <row r="2" spans="2:10" s="1" customFormat="1" ht="24.75" customHeight="1">
      <c r="B2" s="7"/>
      <c r="C2" s="7" t="s">
        <v>25</v>
      </c>
      <c r="D2" s="8"/>
      <c r="E2" s="9"/>
      <c r="F2" s="8"/>
      <c r="G2" s="9"/>
      <c r="H2" s="10"/>
      <c r="I2" s="11"/>
      <c r="J2" s="6"/>
    </row>
    <row r="3" spans="1:10" s="1" customFormat="1" ht="16.5" customHeight="1">
      <c r="A3" s="7"/>
      <c r="B3" s="7"/>
      <c r="C3" s="7"/>
      <c r="D3" s="8"/>
      <c r="E3" s="9"/>
      <c r="F3" s="8"/>
      <c r="G3" s="9"/>
      <c r="H3" s="12" t="s">
        <v>26</v>
      </c>
      <c r="I3" s="11"/>
      <c r="J3" s="6"/>
    </row>
    <row r="4" spans="1:10" s="17" customFormat="1" ht="24.75" customHeight="1">
      <c r="A4" s="13"/>
      <c r="B4" s="14"/>
      <c r="C4" s="15" t="s">
        <v>27</v>
      </c>
      <c r="D4" s="258" t="s">
        <v>145</v>
      </c>
      <c r="E4" s="259"/>
      <c r="F4" s="259"/>
      <c r="G4" s="16"/>
      <c r="H4" s="260" t="s">
        <v>28</v>
      </c>
      <c r="I4" s="260"/>
      <c r="J4" s="14"/>
    </row>
    <row r="5" spans="1:10" s="23" customFormat="1" ht="24.75" customHeight="1">
      <c r="A5" s="18" t="s">
        <v>29</v>
      </c>
      <c r="B5" s="19"/>
      <c r="C5" s="256" t="s">
        <v>30</v>
      </c>
      <c r="D5" s="20" t="s">
        <v>31</v>
      </c>
      <c r="E5" s="21"/>
      <c r="F5" s="20" t="s">
        <v>32</v>
      </c>
      <c r="G5" s="21"/>
      <c r="H5" s="254" t="s">
        <v>0</v>
      </c>
      <c r="I5" s="255"/>
      <c r="J5" s="22"/>
    </row>
    <row r="6" spans="1:28" s="23" customFormat="1" ht="24.75" customHeight="1">
      <c r="A6" s="24" t="s">
        <v>1</v>
      </c>
      <c r="B6" s="24" t="s">
        <v>33</v>
      </c>
      <c r="C6" s="257"/>
      <c r="D6" s="25" t="s">
        <v>1</v>
      </c>
      <c r="E6" s="26" t="s">
        <v>33</v>
      </c>
      <c r="F6" s="25" t="s">
        <v>1</v>
      </c>
      <c r="G6" s="26" t="s">
        <v>33</v>
      </c>
      <c r="H6" s="25" t="s">
        <v>1</v>
      </c>
      <c r="I6" s="26" t="s">
        <v>33</v>
      </c>
      <c r="J6" s="2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s="28" customFormat="1" ht="22.5" customHeight="1">
      <c r="A7" s="29">
        <f>SUM(A8:A10)</f>
        <v>888762.545</v>
      </c>
      <c r="B7" s="30">
        <f aca="true" t="shared" si="0" ref="B7:B30">A7/$A$7*100</f>
        <v>100</v>
      </c>
      <c r="C7" s="31" t="s">
        <v>2</v>
      </c>
      <c r="D7" s="32">
        <f>SUM(D8:D10)</f>
        <v>1193109</v>
      </c>
      <c r="E7" s="33">
        <f aca="true" t="shared" si="1" ref="E7:E30">D7/$D$7*100</f>
        <v>100</v>
      </c>
      <c r="F7" s="32">
        <f>SUM(F8:F10)</f>
        <v>1001117</v>
      </c>
      <c r="G7" s="33">
        <f aca="true" t="shared" si="2" ref="G7:G30">F7/$F$7*100</f>
        <v>100</v>
      </c>
      <c r="H7" s="32">
        <f aca="true" t="shared" si="3" ref="H7:H14">+D7-F7</f>
        <v>191992</v>
      </c>
      <c r="I7" s="33">
        <f aca="true" t="shared" si="4" ref="I7:I30">+H7/$F7*100</f>
        <v>19.17777842150318</v>
      </c>
      <c r="J7" s="34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9" ht="22.5" customHeight="1">
      <c r="A8" s="36">
        <f>'[1]資料庫'!D5/1000</f>
        <v>35196.532</v>
      </c>
      <c r="B8" s="37">
        <f t="shared" si="0"/>
        <v>3.9601727365772366</v>
      </c>
      <c r="C8" s="38" t="s">
        <v>3</v>
      </c>
      <c r="D8" s="39">
        <f>'[1]資料庫'!D275</f>
        <v>39001</v>
      </c>
      <c r="E8" s="40">
        <f t="shared" si="1"/>
        <v>3.268854731629717</v>
      </c>
      <c r="F8" s="39">
        <f>'[1]資料庫'!D148</f>
        <v>37918</v>
      </c>
      <c r="G8" s="40">
        <f t="shared" si="2"/>
        <v>3.7875692851085336</v>
      </c>
      <c r="H8" s="41">
        <f t="shared" si="3"/>
        <v>1083</v>
      </c>
      <c r="I8" s="40">
        <f t="shared" si="4"/>
        <v>2.8561632997520965</v>
      </c>
    </row>
    <row r="9" spans="1:9" ht="22.5" customHeight="1">
      <c r="A9" s="36">
        <f>'[1]資料庫'!D6/1000</f>
        <v>758348.574</v>
      </c>
      <c r="B9" s="37">
        <f t="shared" si="0"/>
        <v>85.32634259469158</v>
      </c>
      <c r="C9" s="38" t="s">
        <v>4</v>
      </c>
      <c r="D9" s="39">
        <f>'[1]資料庫'!D276</f>
        <v>927247</v>
      </c>
      <c r="E9" s="40">
        <f t="shared" si="1"/>
        <v>77.71687247351248</v>
      </c>
      <c r="F9" s="39">
        <f>'[1]資料庫'!D149</f>
        <v>848166</v>
      </c>
      <c r="G9" s="40">
        <f t="shared" si="2"/>
        <v>84.7219655644645</v>
      </c>
      <c r="H9" s="41">
        <f t="shared" si="3"/>
        <v>79081</v>
      </c>
      <c r="I9" s="43">
        <f t="shared" si="4"/>
        <v>9.323764451770055</v>
      </c>
    </row>
    <row r="10" spans="1:9" ht="22.5" customHeight="1">
      <c r="A10" s="36">
        <f>'[1]資料庫'!D7/1000</f>
        <v>95217.439</v>
      </c>
      <c r="B10" s="37">
        <f t="shared" si="0"/>
        <v>10.713484668731173</v>
      </c>
      <c r="C10" s="38" t="s">
        <v>5</v>
      </c>
      <c r="D10" s="39">
        <f>'[1]資料庫'!D277</f>
        <v>226861</v>
      </c>
      <c r="E10" s="40">
        <f t="shared" si="1"/>
        <v>19.014272794857803</v>
      </c>
      <c r="F10" s="39">
        <f>'[1]資料庫'!D150</f>
        <v>115033</v>
      </c>
      <c r="G10" s="40">
        <f t="shared" si="2"/>
        <v>11.490465150426973</v>
      </c>
      <c r="H10" s="41">
        <f t="shared" si="3"/>
        <v>111828</v>
      </c>
      <c r="I10" s="40">
        <f t="shared" si="4"/>
        <v>97.21384298418715</v>
      </c>
    </row>
    <row r="11" spans="1:9" ht="22.5" customHeight="1">
      <c r="A11" s="36">
        <f>SUM(A12:A14)</f>
        <v>826603.794</v>
      </c>
      <c r="B11" s="37">
        <f t="shared" si="0"/>
        <v>93.00614642800906</v>
      </c>
      <c r="C11" s="44" t="s">
        <v>6</v>
      </c>
      <c r="D11" s="39">
        <f>SUM(D12:D14)</f>
        <v>1119952</v>
      </c>
      <c r="E11" s="40">
        <f t="shared" si="1"/>
        <v>93.8683724621975</v>
      </c>
      <c r="F11" s="39">
        <f>SUM(F12:F14)</f>
        <v>935210</v>
      </c>
      <c r="G11" s="40">
        <f t="shared" si="2"/>
        <v>93.41665359793112</v>
      </c>
      <c r="H11" s="41">
        <f t="shared" si="3"/>
        <v>184742</v>
      </c>
      <c r="I11" s="40">
        <f t="shared" si="4"/>
        <v>19.75406593171587</v>
      </c>
    </row>
    <row r="12" spans="1:9" ht="22.5" customHeight="1">
      <c r="A12" s="36">
        <f>'[1]資料庫'!D9/1000</f>
        <v>36202.078</v>
      </c>
      <c r="B12" s="37">
        <f t="shared" si="0"/>
        <v>4.0733127429441796</v>
      </c>
      <c r="C12" s="38" t="s">
        <v>7</v>
      </c>
      <c r="D12" s="39">
        <f>'[1]資料庫'!D279</f>
        <v>53949</v>
      </c>
      <c r="E12" s="40">
        <f t="shared" si="1"/>
        <v>4.52171595386507</v>
      </c>
      <c r="F12" s="39">
        <f>'[1]資料庫'!D152</f>
        <v>44592</v>
      </c>
      <c r="G12" s="40">
        <f t="shared" si="2"/>
        <v>4.454224631087076</v>
      </c>
      <c r="H12" s="41">
        <f t="shared" si="3"/>
        <v>9357</v>
      </c>
      <c r="I12" s="40">
        <f t="shared" si="4"/>
        <v>20.983584499461788</v>
      </c>
    </row>
    <row r="13" spans="1:9" ht="22.5" customHeight="1">
      <c r="A13" s="36">
        <f>'[1]資料庫'!D10/1000</f>
        <v>683082.066</v>
      </c>
      <c r="B13" s="37">
        <f t="shared" si="0"/>
        <v>76.85765673214773</v>
      </c>
      <c r="C13" s="38" t="s">
        <v>8</v>
      </c>
      <c r="D13" s="39">
        <f>'[1]資料庫'!D280</f>
        <v>1065303</v>
      </c>
      <c r="E13" s="40">
        <f t="shared" si="1"/>
        <v>89.2879862611044</v>
      </c>
      <c r="F13" s="39">
        <f>'[1]資料庫'!D153</f>
        <v>889706</v>
      </c>
      <c r="G13" s="40">
        <f t="shared" si="2"/>
        <v>88.87133072358175</v>
      </c>
      <c r="H13" s="41">
        <f t="shared" si="3"/>
        <v>175597</v>
      </c>
      <c r="I13" s="40">
        <f t="shared" si="4"/>
        <v>19.736519704261855</v>
      </c>
    </row>
    <row r="14" spans="1:28" ht="22.5" customHeight="1">
      <c r="A14" s="36">
        <f>'[1]資料庫'!D11/1000</f>
        <v>107319.65</v>
      </c>
      <c r="B14" s="37">
        <f t="shared" si="0"/>
        <v>12.07517695291716</v>
      </c>
      <c r="C14" s="38" t="s">
        <v>9</v>
      </c>
      <c r="D14" s="39">
        <f>'[1]資料庫'!D281</f>
        <v>700</v>
      </c>
      <c r="E14" s="40">
        <f t="shared" si="1"/>
        <v>0.05867024722804035</v>
      </c>
      <c r="F14" s="39">
        <f>'[1]資料庫'!D154</f>
        <v>912</v>
      </c>
      <c r="G14" s="40">
        <f t="shared" si="2"/>
        <v>0.09109824326227604</v>
      </c>
      <c r="H14" s="41">
        <f t="shared" si="3"/>
        <v>-212</v>
      </c>
      <c r="I14" s="43">
        <f t="shared" si="4"/>
        <v>-23.24561403508772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10" s="28" customFormat="1" ht="22.5" customHeight="1">
      <c r="A15" s="36">
        <f>A7-A11</f>
        <v>62158.75100000005</v>
      </c>
      <c r="B15" s="45">
        <f t="shared" si="0"/>
        <v>6.993853571990935</v>
      </c>
      <c r="C15" s="46" t="s">
        <v>10</v>
      </c>
      <c r="D15" s="39">
        <f>D7-D11</f>
        <v>73157</v>
      </c>
      <c r="E15" s="47">
        <f t="shared" si="1"/>
        <v>6.131627537802498</v>
      </c>
      <c r="F15" s="39">
        <f>F7-F11</f>
        <v>65907</v>
      </c>
      <c r="G15" s="47">
        <f t="shared" si="2"/>
        <v>6.583346402068889</v>
      </c>
      <c r="H15" s="39">
        <f>H7-H11</f>
        <v>7250</v>
      </c>
      <c r="I15" s="47">
        <f t="shared" si="4"/>
        <v>11.000348976588223</v>
      </c>
      <c r="J15" s="34"/>
    </row>
    <row r="16" spans="1:9" ht="22.5" customHeight="1">
      <c r="A16" s="36">
        <f>SUM(A17:A19)</f>
        <v>20595.394</v>
      </c>
      <c r="B16" s="37">
        <f t="shared" si="0"/>
        <v>2.317311200372423</v>
      </c>
      <c r="C16" s="46" t="s">
        <v>11</v>
      </c>
      <c r="D16" s="39">
        <f>SUM(D17:D19)</f>
        <v>48363</v>
      </c>
      <c r="E16" s="47">
        <f t="shared" si="1"/>
        <v>4.053527380985308</v>
      </c>
      <c r="F16" s="39">
        <f>SUM(F17:F19)</f>
        <v>45529</v>
      </c>
      <c r="G16" s="40">
        <f t="shared" si="2"/>
        <v>4.547820084965094</v>
      </c>
      <c r="H16" s="39">
        <f>SUM(H17:H19)</f>
        <v>2834</v>
      </c>
      <c r="I16" s="43">
        <f t="shared" si="4"/>
        <v>6.224604098486679</v>
      </c>
    </row>
    <row r="17" spans="1:9" ht="22.5" customHeight="1">
      <c r="A17" s="36">
        <f>'[1]資料庫'!D14/1000</f>
        <v>0</v>
      </c>
      <c r="B17" s="37">
        <f t="shared" si="0"/>
        <v>0</v>
      </c>
      <c r="C17" s="38" t="s">
        <v>12</v>
      </c>
      <c r="D17" s="39">
        <f>'[1]資料庫'!D284</f>
        <v>0</v>
      </c>
      <c r="E17" s="47">
        <f t="shared" si="1"/>
        <v>0</v>
      </c>
      <c r="F17" s="39">
        <f>'[1]資料庫'!D157</f>
        <v>0</v>
      </c>
      <c r="G17" s="40">
        <f t="shared" si="2"/>
        <v>0</v>
      </c>
      <c r="H17" s="39">
        <f>+D17-F17</f>
        <v>0</v>
      </c>
      <c r="I17" s="43" t="e">
        <f t="shared" si="4"/>
        <v>#DIV/0!</v>
      </c>
    </row>
    <row r="18" spans="1:9" ht="22.5" customHeight="1">
      <c r="A18" s="36">
        <f>'[1]資料庫'!D15/1000</f>
        <v>20595.394</v>
      </c>
      <c r="B18" s="37">
        <f t="shared" si="0"/>
        <v>2.317311200372423</v>
      </c>
      <c r="C18" s="38" t="s">
        <v>13</v>
      </c>
      <c r="D18" s="39">
        <f>'[1]資料庫'!D285</f>
        <v>48363</v>
      </c>
      <c r="E18" s="40">
        <f t="shared" si="1"/>
        <v>4.053527380985308</v>
      </c>
      <c r="F18" s="39">
        <f>'[1]資料庫'!D158</f>
        <v>45529</v>
      </c>
      <c r="G18" s="40">
        <f t="shared" si="2"/>
        <v>4.547820084965094</v>
      </c>
      <c r="H18" s="41">
        <f>+D18-F18</f>
        <v>2834</v>
      </c>
      <c r="I18" s="40">
        <f t="shared" si="4"/>
        <v>6.224604098486679</v>
      </c>
    </row>
    <row r="19" spans="1:9" ht="22.5" customHeight="1">
      <c r="A19" s="36">
        <f>'[1]資料庫'!D16/1000</f>
        <v>0</v>
      </c>
      <c r="B19" s="37">
        <f t="shared" si="0"/>
        <v>0</v>
      </c>
      <c r="C19" s="48" t="s">
        <v>34</v>
      </c>
      <c r="D19" s="39">
        <f>'[1]資料庫'!D286</f>
        <v>0</v>
      </c>
      <c r="E19" s="40">
        <f t="shared" si="1"/>
        <v>0</v>
      </c>
      <c r="F19" s="39">
        <f>'[1]資料庫'!D159</f>
        <v>0</v>
      </c>
      <c r="G19" s="40">
        <f t="shared" si="2"/>
        <v>0</v>
      </c>
      <c r="H19" s="41">
        <f>+D19-F19</f>
        <v>0</v>
      </c>
      <c r="I19" s="40" t="e">
        <f t="shared" si="4"/>
        <v>#DIV/0!</v>
      </c>
    </row>
    <row r="20" spans="1:9" ht="22.5" customHeight="1">
      <c r="A20" s="36">
        <f>A15-A16</f>
        <v>41563.35700000005</v>
      </c>
      <c r="B20" s="37">
        <f t="shared" si="0"/>
        <v>4.6765423716185115</v>
      </c>
      <c r="C20" s="46" t="s">
        <v>14</v>
      </c>
      <c r="D20" s="39">
        <f>D15-D16</f>
        <v>24794</v>
      </c>
      <c r="E20" s="40">
        <f t="shared" si="1"/>
        <v>2.0781001568171895</v>
      </c>
      <c r="F20" s="39">
        <f>F15-F16</f>
        <v>20378</v>
      </c>
      <c r="G20" s="40">
        <f t="shared" si="2"/>
        <v>2.035526317103795</v>
      </c>
      <c r="H20" s="39">
        <f>H15-H16</f>
        <v>4416</v>
      </c>
      <c r="I20" s="40">
        <f t="shared" si="4"/>
        <v>21.670428893905193</v>
      </c>
    </row>
    <row r="21" spans="1:28" ht="22.5" customHeight="1">
      <c r="A21" s="36">
        <f>SUM(A22:A23)</f>
        <v>8846.12361</v>
      </c>
      <c r="B21" s="37">
        <f t="shared" si="0"/>
        <v>0.9953303792747026</v>
      </c>
      <c r="C21" s="46" t="s">
        <v>15</v>
      </c>
      <c r="D21" s="39">
        <f>SUM(D22:D23)</f>
        <v>32990</v>
      </c>
      <c r="E21" s="40">
        <f t="shared" si="1"/>
        <v>2.765044937218645</v>
      </c>
      <c r="F21" s="39">
        <f>SUM(F22:F23)</f>
        <v>6182</v>
      </c>
      <c r="G21" s="40">
        <f t="shared" si="2"/>
        <v>0.6175102410607352</v>
      </c>
      <c r="H21" s="39">
        <f>SUM(H22:H23)</f>
        <v>26808</v>
      </c>
      <c r="I21" s="43">
        <f t="shared" si="4"/>
        <v>433.64606923325783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22.5" customHeight="1">
      <c r="A22" s="36">
        <f>'[1]資料庫'!D19/1000</f>
        <v>3603.23</v>
      </c>
      <c r="B22" s="37">
        <f t="shared" si="0"/>
        <v>0.4054210002740383</v>
      </c>
      <c r="C22" s="48" t="s">
        <v>35</v>
      </c>
      <c r="D22" s="39">
        <f>'[1]資料庫'!D289</f>
        <v>3120</v>
      </c>
      <c r="E22" s="40">
        <f t="shared" si="1"/>
        <v>0.26150167335926555</v>
      </c>
      <c r="F22" s="39">
        <f>'[1]資料庫'!D162</f>
        <v>2850</v>
      </c>
      <c r="G22" s="40">
        <f t="shared" si="2"/>
        <v>0.28468201019461264</v>
      </c>
      <c r="H22" s="39">
        <f>+D22-F22</f>
        <v>270</v>
      </c>
      <c r="I22" s="40">
        <f t="shared" si="4"/>
        <v>9.473684210526317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9" ht="22.5" customHeight="1">
      <c r="A23" s="36">
        <f>'[1]資料庫'!D20/1000</f>
        <v>5242.89361</v>
      </c>
      <c r="B23" s="37">
        <f t="shared" si="0"/>
        <v>0.5899093790006643</v>
      </c>
      <c r="C23" s="49" t="s">
        <v>16</v>
      </c>
      <c r="D23" s="39">
        <f>'[1]資料庫'!D290</f>
        <v>29870</v>
      </c>
      <c r="E23" s="40">
        <f t="shared" si="1"/>
        <v>2.5035432638593793</v>
      </c>
      <c r="F23" s="39">
        <f>'[1]資料庫'!D163</f>
        <v>3332</v>
      </c>
      <c r="G23" s="40">
        <f t="shared" si="2"/>
        <v>0.33282823086612257</v>
      </c>
      <c r="H23" s="41">
        <f>+D23-F23</f>
        <v>26538</v>
      </c>
      <c r="I23" s="40">
        <f t="shared" si="4"/>
        <v>796.4585834333733</v>
      </c>
    </row>
    <row r="24" spans="1:9" ht="22.5" customHeight="1">
      <c r="A24" s="36">
        <f>SUM(A25:A26)</f>
        <v>0</v>
      </c>
      <c r="B24" s="37">
        <f t="shared" si="0"/>
        <v>0</v>
      </c>
      <c r="C24" s="50" t="s">
        <v>17</v>
      </c>
      <c r="D24" s="39">
        <f>SUM(D25:D26)</f>
        <v>1486</v>
      </c>
      <c r="E24" s="40">
        <f t="shared" si="1"/>
        <v>0.12454855340123996</v>
      </c>
      <c r="F24" s="39">
        <f>SUM(F25:F26)</f>
        <v>1396</v>
      </c>
      <c r="G24" s="40">
        <f t="shared" si="2"/>
        <v>0.13944424078304532</v>
      </c>
      <c r="H24" s="39">
        <f>SUM(H25:H26)</f>
        <v>90</v>
      </c>
      <c r="I24" s="40">
        <f t="shared" si="4"/>
        <v>6.446991404011461</v>
      </c>
    </row>
    <row r="25" spans="1:9" ht="22.5" customHeight="1">
      <c r="A25" s="36">
        <f>'[1]資料庫'!D22/1000</f>
        <v>0</v>
      </c>
      <c r="B25" s="37">
        <f t="shared" si="0"/>
        <v>0</v>
      </c>
      <c r="C25" s="49" t="s">
        <v>18</v>
      </c>
      <c r="D25" s="39">
        <f>'[1]資料庫'!D292</f>
        <v>50</v>
      </c>
      <c r="E25" s="40">
        <f t="shared" si="1"/>
        <v>0.004190731944860025</v>
      </c>
      <c r="F25" s="39">
        <f>'[1]資料庫'!D165</f>
        <v>50</v>
      </c>
      <c r="G25" s="40">
        <f t="shared" si="2"/>
        <v>0.004994421231484431</v>
      </c>
      <c r="H25" s="41">
        <f>+D25-F25</f>
        <v>0</v>
      </c>
      <c r="I25" s="40">
        <f t="shared" si="4"/>
        <v>0</v>
      </c>
    </row>
    <row r="26" spans="1:9" s="34" customFormat="1" ht="22.5" customHeight="1">
      <c r="A26" s="36">
        <f>'[1]資料庫'!D23/1000</f>
        <v>0</v>
      </c>
      <c r="B26" s="45">
        <f t="shared" si="0"/>
        <v>0</v>
      </c>
      <c r="C26" s="38" t="s">
        <v>19</v>
      </c>
      <c r="D26" s="39">
        <f>'[1]資料庫'!D293</f>
        <v>1436</v>
      </c>
      <c r="E26" s="47">
        <f t="shared" si="1"/>
        <v>0.12035782145637994</v>
      </c>
      <c r="F26" s="39">
        <f>'[1]資料庫'!D166</f>
        <v>1346</v>
      </c>
      <c r="G26" s="47">
        <f t="shared" si="2"/>
        <v>0.1344498195515609</v>
      </c>
      <c r="H26" s="39">
        <f>+D26-F26</f>
        <v>90</v>
      </c>
      <c r="I26" s="47">
        <f t="shared" si="4"/>
        <v>6.686478454680535</v>
      </c>
    </row>
    <row r="27" spans="1:28" s="34" customFormat="1" ht="22.5" customHeight="1">
      <c r="A27" s="36">
        <f>A21-A24</f>
        <v>8846.12361</v>
      </c>
      <c r="B27" s="45">
        <f t="shared" si="0"/>
        <v>0.9953303792747026</v>
      </c>
      <c r="C27" s="46" t="s">
        <v>20</v>
      </c>
      <c r="D27" s="39">
        <f>D21-D24</f>
        <v>31504</v>
      </c>
      <c r="E27" s="47">
        <f t="shared" si="1"/>
        <v>2.6404963838174047</v>
      </c>
      <c r="F27" s="39">
        <f>F21-F24</f>
        <v>4786</v>
      </c>
      <c r="G27" s="47">
        <f t="shared" si="2"/>
        <v>0.47806600027768986</v>
      </c>
      <c r="H27" s="39">
        <f>H21-H24</f>
        <v>26718</v>
      </c>
      <c r="I27" s="47">
        <f t="shared" si="4"/>
        <v>558.2532386126202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9" s="42" customFormat="1" ht="22.5" customHeight="1">
      <c r="A28" s="36">
        <f>A20+A27</f>
        <v>50409.48061000005</v>
      </c>
      <c r="B28" s="37">
        <f t="shared" si="0"/>
        <v>5.671872750893215</v>
      </c>
      <c r="C28" s="46" t="s">
        <v>21</v>
      </c>
      <c r="D28" s="39">
        <f>D20+D27</f>
        <v>56298</v>
      </c>
      <c r="E28" s="40">
        <f t="shared" si="1"/>
        <v>4.718596540634594</v>
      </c>
      <c r="F28" s="39">
        <f>F20+F27</f>
        <v>25164</v>
      </c>
      <c r="G28" s="40">
        <f t="shared" si="2"/>
        <v>2.5135923173814847</v>
      </c>
      <c r="H28" s="39">
        <f>H20+H27</f>
        <v>31134</v>
      </c>
      <c r="I28" s="40">
        <f t="shared" si="4"/>
        <v>123.724368144969</v>
      </c>
    </row>
    <row r="29" spans="1:28" ht="22.5" customHeight="1">
      <c r="A29" s="36">
        <f>'[1]資料庫'!D26/1000</f>
        <v>1009.42</v>
      </c>
      <c r="B29" s="37">
        <f t="shared" si="0"/>
        <v>0.1135758933225522</v>
      </c>
      <c r="C29" s="38" t="s">
        <v>22</v>
      </c>
      <c r="D29" s="39">
        <f>'[1]資料庫'!D296</f>
        <v>0</v>
      </c>
      <c r="E29" s="40">
        <f t="shared" si="1"/>
        <v>0</v>
      </c>
      <c r="F29" s="39">
        <f>'[1]資料庫'!D169</f>
        <v>0</v>
      </c>
      <c r="G29" s="40">
        <f t="shared" si="2"/>
        <v>0</v>
      </c>
      <c r="H29" s="41">
        <f>+D29-F29</f>
        <v>0</v>
      </c>
      <c r="I29" s="40" t="e">
        <f t="shared" si="4"/>
        <v>#DIV/0!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s="28" customFormat="1" ht="22.5" customHeight="1">
      <c r="A30" s="36">
        <f>A28-A29</f>
        <v>49400.06061000005</v>
      </c>
      <c r="B30" s="45">
        <f t="shared" si="0"/>
        <v>5.558296857570663</v>
      </c>
      <c r="C30" s="46" t="s">
        <v>23</v>
      </c>
      <c r="D30" s="39">
        <f>D28-D29</f>
        <v>56298</v>
      </c>
      <c r="E30" s="47">
        <f t="shared" si="1"/>
        <v>4.718596540634594</v>
      </c>
      <c r="F30" s="39">
        <f>F28-F29</f>
        <v>25164</v>
      </c>
      <c r="G30" s="47">
        <f t="shared" si="2"/>
        <v>2.5135923173814847</v>
      </c>
      <c r="H30" s="39">
        <f>H28-H29</f>
        <v>31134</v>
      </c>
      <c r="I30" s="47">
        <f t="shared" si="4"/>
        <v>123.724368144969</v>
      </c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9" ht="22.5" customHeight="1">
      <c r="A31" s="36"/>
      <c r="B31" s="37"/>
      <c r="C31" s="38"/>
      <c r="D31" s="39"/>
      <c r="E31" s="40"/>
      <c r="F31" s="39"/>
      <c r="G31" s="40"/>
      <c r="H31" s="41"/>
      <c r="I31" s="47"/>
    </row>
    <row r="32" spans="1:10" s="28" customFormat="1" ht="22.5" customHeight="1">
      <c r="A32" s="36"/>
      <c r="B32" s="45"/>
      <c r="C32" s="46"/>
      <c r="D32" s="39"/>
      <c r="E32" s="47"/>
      <c r="F32" s="39"/>
      <c r="G32" s="47"/>
      <c r="H32" s="39"/>
      <c r="I32" s="47"/>
      <c r="J32" s="34"/>
    </row>
    <row r="33" spans="1:10" s="28" customFormat="1" ht="22.5" customHeight="1">
      <c r="A33" s="51"/>
      <c r="B33" s="52"/>
      <c r="C33" s="53"/>
      <c r="D33" s="54"/>
      <c r="E33" s="55"/>
      <c r="F33" s="54"/>
      <c r="G33" s="55"/>
      <c r="H33" s="54"/>
      <c r="I33" s="55"/>
      <c r="J33" s="34"/>
    </row>
    <row r="34" spans="1:9" ht="20.25" customHeight="1">
      <c r="A34" s="42"/>
      <c r="B34" s="42"/>
      <c r="C34" s="42"/>
      <c r="D34" s="56"/>
      <c r="E34" s="57"/>
      <c r="F34" s="56"/>
      <c r="G34" s="57"/>
      <c r="H34" s="56"/>
      <c r="I34" s="57"/>
    </row>
  </sheetData>
  <mergeCells count="4">
    <mergeCell ref="H5:I5"/>
    <mergeCell ref="C5:C6"/>
    <mergeCell ref="D4:F4"/>
    <mergeCell ref="H4:I4"/>
  </mergeCells>
  <printOptions horizontalCentered="1"/>
  <pageMargins left="0.7874015748031497" right="0.7874015748031497" top="0.7874015748031497" bottom="0.7874015748031497" header="0.2755905511811024" footer="0.07874015748031496"/>
  <pageSetup blackAndWhite="1" fitToHeight="4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Zeros="0" workbookViewId="0" topLeftCell="A1">
      <selection activeCell="B4" sqref="B4:D4"/>
    </sheetView>
  </sheetViews>
  <sheetFormatPr defaultColWidth="9.00390625" defaultRowHeight="16.5"/>
  <cols>
    <col min="1" max="1" width="24.125" style="74" customWidth="1"/>
    <col min="2" max="2" width="12.625" style="112" customWidth="1"/>
    <col min="3" max="3" width="7.75390625" style="113" customWidth="1"/>
    <col min="4" max="4" width="12.625" style="112" customWidth="1"/>
    <col min="5" max="5" width="7.625" style="113" customWidth="1"/>
    <col min="6" max="6" width="12.625" style="112" customWidth="1"/>
    <col min="7" max="7" width="7.625" style="113" customWidth="1"/>
    <col min="8" max="8" width="11.375" style="90" customWidth="1"/>
    <col min="9" max="16384" width="8.75390625" style="74" customWidth="1"/>
  </cols>
  <sheetData>
    <row r="1" spans="1:8" s="63" customFormat="1" ht="24.75" customHeight="1">
      <c r="A1" s="3" t="s">
        <v>36</v>
      </c>
      <c r="B1" s="60"/>
      <c r="C1" s="61"/>
      <c r="D1" s="60"/>
      <c r="E1" s="61"/>
      <c r="F1" s="60"/>
      <c r="G1" s="61"/>
      <c r="H1" s="62"/>
    </row>
    <row r="2" spans="1:8" s="63" customFormat="1" ht="24.75" customHeight="1">
      <c r="A2" s="64" t="s">
        <v>37</v>
      </c>
      <c r="B2" s="65"/>
      <c r="C2" s="66"/>
      <c r="D2" s="65"/>
      <c r="E2" s="66"/>
      <c r="F2" s="67"/>
      <c r="G2" s="68"/>
      <c r="H2" s="62"/>
    </row>
    <row r="3" spans="1:8" s="63" customFormat="1" ht="16.5" customHeight="1">
      <c r="A3" s="69"/>
      <c r="B3" s="65"/>
      <c r="C3" s="66"/>
      <c r="D3" s="65"/>
      <c r="E3" s="66"/>
      <c r="F3" s="70" t="s">
        <v>38</v>
      </c>
      <c r="G3" s="68"/>
      <c r="H3" s="62"/>
    </row>
    <row r="4" spans="1:8" ht="24.75" customHeight="1" thickBot="1">
      <c r="A4" s="71" t="s">
        <v>27</v>
      </c>
      <c r="B4" s="265" t="s">
        <v>146</v>
      </c>
      <c r="C4" s="265"/>
      <c r="D4" s="265"/>
      <c r="E4" s="72"/>
      <c r="F4" s="266" t="s">
        <v>28</v>
      </c>
      <c r="G4" s="267"/>
      <c r="H4" s="73"/>
    </row>
    <row r="5" spans="1:8" s="78" customFormat="1" ht="24.75" customHeight="1">
      <c r="A5" s="263" t="s">
        <v>39</v>
      </c>
      <c r="B5" s="75" t="s">
        <v>40</v>
      </c>
      <c r="C5" s="76"/>
      <c r="D5" s="75" t="s">
        <v>41</v>
      </c>
      <c r="E5" s="76"/>
      <c r="F5" s="261" t="s">
        <v>42</v>
      </c>
      <c r="G5" s="262"/>
      <c r="H5" s="77"/>
    </row>
    <row r="6" spans="1:26" s="78" customFormat="1" ht="24.75" customHeight="1" thickBot="1">
      <c r="A6" s="264"/>
      <c r="B6" s="79" t="s">
        <v>1</v>
      </c>
      <c r="C6" s="80" t="s">
        <v>33</v>
      </c>
      <c r="D6" s="79" t="s">
        <v>1</v>
      </c>
      <c r="E6" s="80" t="s">
        <v>33</v>
      </c>
      <c r="F6" s="79" t="s">
        <v>1</v>
      </c>
      <c r="G6" s="81" t="s">
        <v>33</v>
      </c>
      <c r="H6" s="82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28" customFormat="1" ht="22.5" customHeight="1">
      <c r="A7" s="83" t="s">
        <v>2</v>
      </c>
      <c r="B7" s="84">
        <f>SUM(B8:B10)</f>
        <v>1193109</v>
      </c>
      <c r="C7" s="85">
        <f aca="true" t="shared" si="0" ref="C7:C30">B7/$B$7*100</f>
        <v>100</v>
      </c>
      <c r="D7" s="84">
        <f>SUM(D8:D10)</f>
        <v>1138302</v>
      </c>
      <c r="E7" s="85">
        <f aca="true" t="shared" si="1" ref="E7:E30">D7/$D$7*100</f>
        <v>100</v>
      </c>
      <c r="F7" s="84">
        <f>SUM(F8:F10)</f>
        <v>54807</v>
      </c>
      <c r="G7" s="86">
        <f aca="true" t="shared" si="2" ref="G7:G30">F7/$F$7*100</f>
        <v>100</v>
      </c>
      <c r="H7" s="3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7" ht="22.5" customHeight="1">
      <c r="A8" s="87" t="s">
        <v>43</v>
      </c>
      <c r="B8" s="84">
        <f>D8+F8</f>
        <v>39001</v>
      </c>
      <c r="C8" s="88">
        <f t="shared" si="0"/>
        <v>3.268854731629717</v>
      </c>
      <c r="D8" s="84">
        <f>'[1]資料庫'!B275</f>
        <v>0</v>
      </c>
      <c r="E8" s="88">
        <f t="shared" si="1"/>
        <v>0</v>
      </c>
      <c r="F8" s="84">
        <f>'[1]資料庫'!C275</f>
        <v>39001</v>
      </c>
      <c r="G8" s="89">
        <f t="shared" si="2"/>
        <v>71.16061816921196</v>
      </c>
    </row>
    <row r="9" spans="1:7" ht="22.5" customHeight="1">
      <c r="A9" s="87" t="s">
        <v>44</v>
      </c>
      <c r="B9" s="84">
        <f>D9+F9</f>
        <v>927247</v>
      </c>
      <c r="C9" s="88">
        <f t="shared" si="0"/>
        <v>77.71687247351248</v>
      </c>
      <c r="D9" s="84">
        <f>'[1]資料庫'!B276</f>
        <v>927247</v>
      </c>
      <c r="E9" s="88">
        <f t="shared" si="1"/>
        <v>81.45878685972615</v>
      </c>
      <c r="F9" s="91">
        <f>'[1]資料庫'!C276</f>
        <v>0</v>
      </c>
      <c r="G9" s="89">
        <f t="shared" si="2"/>
        <v>0</v>
      </c>
    </row>
    <row r="10" spans="1:7" ht="22.5" customHeight="1">
      <c r="A10" s="87" t="s">
        <v>45</v>
      </c>
      <c r="B10" s="84">
        <f>D10+F10</f>
        <v>226861</v>
      </c>
      <c r="C10" s="88">
        <f t="shared" si="0"/>
        <v>19.014272794857803</v>
      </c>
      <c r="D10" s="84">
        <f>'[1]資料庫'!B277</f>
        <v>211055</v>
      </c>
      <c r="E10" s="88">
        <f t="shared" si="1"/>
        <v>18.541213140273847</v>
      </c>
      <c r="F10" s="91">
        <f>'[1]資料庫'!C277</f>
        <v>15806</v>
      </c>
      <c r="G10" s="89">
        <f t="shared" si="2"/>
        <v>28.839381830788035</v>
      </c>
    </row>
    <row r="11" spans="1:7" ht="22.5" customHeight="1">
      <c r="A11" s="83" t="s">
        <v>6</v>
      </c>
      <c r="B11" s="84">
        <f>SUM(B12:B14)</f>
        <v>1119952</v>
      </c>
      <c r="C11" s="88">
        <f t="shared" si="0"/>
        <v>93.8683724621975</v>
      </c>
      <c r="D11" s="84">
        <f>SUM(D12:D14)</f>
        <v>1065303</v>
      </c>
      <c r="E11" s="88">
        <f t="shared" si="1"/>
        <v>93.5870269928367</v>
      </c>
      <c r="F11" s="84">
        <f>SUM(F12:F14)</f>
        <v>54649</v>
      </c>
      <c r="G11" s="89">
        <f t="shared" si="2"/>
        <v>99.71171565675917</v>
      </c>
    </row>
    <row r="12" spans="1:7" ht="22.5" customHeight="1">
      <c r="A12" s="87" t="s">
        <v>46</v>
      </c>
      <c r="B12" s="84">
        <f>D12+F12</f>
        <v>53949</v>
      </c>
      <c r="C12" s="88">
        <f t="shared" si="0"/>
        <v>4.52171595386507</v>
      </c>
      <c r="D12" s="84">
        <f>'[1]資料庫'!B279</f>
        <v>0</v>
      </c>
      <c r="E12" s="88">
        <f t="shared" si="1"/>
        <v>0</v>
      </c>
      <c r="F12" s="91">
        <f>'[1]資料庫'!C279</f>
        <v>53949</v>
      </c>
      <c r="G12" s="89">
        <f t="shared" si="2"/>
        <v>98.43450654113526</v>
      </c>
    </row>
    <row r="13" spans="1:7" ht="22.5" customHeight="1">
      <c r="A13" s="87" t="s">
        <v>47</v>
      </c>
      <c r="B13" s="84">
        <f>D13+F13</f>
        <v>1065303</v>
      </c>
      <c r="C13" s="88">
        <f t="shared" si="0"/>
        <v>89.2879862611044</v>
      </c>
      <c r="D13" s="84">
        <f>'[1]資料庫'!B280</f>
        <v>1065303</v>
      </c>
      <c r="E13" s="88">
        <f t="shared" si="1"/>
        <v>93.5870269928367</v>
      </c>
      <c r="F13" s="91">
        <f>'[1]資料庫'!C280</f>
        <v>0</v>
      </c>
      <c r="G13" s="89">
        <f t="shared" si="2"/>
        <v>0</v>
      </c>
    </row>
    <row r="14" spans="1:26" ht="22.5" customHeight="1">
      <c r="A14" s="87" t="s">
        <v>48</v>
      </c>
      <c r="B14" s="84">
        <f>D14+F14</f>
        <v>700</v>
      </c>
      <c r="C14" s="88">
        <f t="shared" si="0"/>
        <v>0.05867024722804035</v>
      </c>
      <c r="D14" s="84">
        <f>'[1]資料庫'!B281</f>
        <v>0</v>
      </c>
      <c r="E14" s="88">
        <f t="shared" si="1"/>
        <v>0</v>
      </c>
      <c r="F14" s="91">
        <f>'[1]資料庫'!C281</f>
        <v>700</v>
      </c>
      <c r="G14" s="89">
        <f t="shared" si="2"/>
        <v>1.2772091156239167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8" s="28" customFormat="1" ht="22.5" customHeight="1">
      <c r="A15" s="83" t="s">
        <v>49</v>
      </c>
      <c r="B15" s="84">
        <f>B7-B11</f>
        <v>73157</v>
      </c>
      <c r="C15" s="85">
        <f t="shared" si="0"/>
        <v>6.131627537802498</v>
      </c>
      <c r="D15" s="84">
        <f>D7-D11</f>
        <v>72999</v>
      </c>
      <c r="E15" s="85">
        <f t="shared" si="1"/>
        <v>6.412973007163301</v>
      </c>
      <c r="F15" s="84">
        <f>F7-F11</f>
        <v>158</v>
      </c>
      <c r="G15" s="86">
        <f t="shared" si="2"/>
        <v>0.2882843432408269</v>
      </c>
      <c r="H15" s="34"/>
    </row>
    <row r="16" spans="1:7" ht="22.5" customHeight="1">
      <c r="A16" s="83" t="s">
        <v>11</v>
      </c>
      <c r="B16" s="84">
        <f>SUM(B17:B19)</f>
        <v>48363</v>
      </c>
      <c r="C16" s="85">
        <f t="shared" si="0"/>
        <v>4.053527380985308</v>
      </c>
      <c r="D16" s="84">
        <f>SUM(D17:D19)</f>
        <v>48363</v>
      </c>
      <c r="E16" s="88">
        <f t="shared" si="1"/>
        <v>4.2486967430435865</v>
      </c>
      <c r="F16" s="84">
        <f>SUM(F17:F19)</f>
        <v>0</v>
      </c>
      <c r="G16" s="89">
        <f t="shared" si="2"/>
        <v>0</v>
      </c>
    </row>
    <row r="17" spans="1:7" ht="22.5" customHeight="1">
      <c r="A17" s="87" t="s">
        <v>50</v>
      </c>
      <c r="B17" s="84">
        <f>D17+F17</f>
        <v>0</v>
      </c>
      <c r="C17" s="85">
        <f t="shared" si="0"/>
        <v>0</v>
      </c>
      <c r="D17" s="84">
        <f>'[1]資料庫'!B284</f>
        <v>0</v>
      </c>
      <c r="E17" s="88">
        <f t="shared" si="1"/>
        <v>0</v>
      </c>
      <c r="F17" s="84">
        <f>'[1]資料庫'!C284</f>
        <v>0</v>
      </c>
      <c r="G17" s="89">
        <f t="shared" si="2"/>
        <v>0</v>
      </c>
    </row>
    <row r="18" spans="1:7" ht="22.5" customHeight="1">
      <c r="A18" s="87" t="s">
        <v>51</v>
      </c>
      <c r="B18" s="84">
        <f>D18+F18</f>
        <v>48363</v>
      </c>
      <c r="C18" s="88">
        <f t="shared" si="0"/>
        <v>4.053527380985308</v>
      </c>
      <c r="D18" s="84">
        <f>'[1]資料庫'!B285</f>
        <v>48363</v>
      </c>
      <c r="E18" s="88">
        <f t="shared" si="1"/>
        <v>4.2486967430435865</v>
      </c>
      <c r="F18" s="91">
        <f>'[1]資料庫'!C285</f>
        <v>0</v>
      </c>
      <c r="G18" s="89">
        <f t="shared" si="2"/>
        <v>0</v>
      </c>
    </row>
    <row r="19" spans="1:7" ht="22.5" customHeight="1">
      <c r="A19" s="87" t="s">
        <v>52</v>
      </c>
      <c r="B19" s="84">
        <f>D19+F19</f>
        <v>0</v>
      </c>
      <c r="C19" s="88">
        <f t="shared" si="0"/>
        <v>0</v>
      </c>
      <c r="D19" s="84">
        <f>'[1]資料庫'!B286</f>
        <v>0</v>
      </c>
      <c r="E19" s="88">
        <f t="shared" si="1"/>
        <v>0</v>
      </c>
      <c r="F19" s="91">
        <f>'[1]資料庫'!C286</f>
        <v>0</v>
      </c>
      <c r="G19" s="89">
        <f t="shared" si="2"/>
        <v>0</v>
      </c>
    </row>
    <row r="20" spans="1:7" ht="22.5" customHeight="1">
      <c r="A20" s="83" t="s">
        <v>53</v>
      </c>
      <c r="B20" s="84">
        <f>B15-B16</f>
        <v>24794</v>
      </c>
      <c r="C20" s="88">
        <f t="shared" si="0"/>
        <v>2.0781001568171895</v>
      </c>
      <c r="D20" s="84">
        <f>D15-D16</f>
        <v>24636</v>
      </c>
      <c r="E20" s="88">
        <f t="shared" si="1"/>
        <v>2.164276264119715</v>
      </c>
      <c r="F20" s="84">
        <f>F15-F16</f>
        <v>158</v>
      </c>
      <c r="G20" s="89">
        <f t="shared" si="2"/>
        <v>0.2882843432408269</v>
      </c>
    </row>
    <row r="21" spans="1:26" ht="22.5" customHeight="1">
      <c r="A21" s="83" t="s">
        <v>15</v>
      </c>
      <c r="B21" s="84">
        <f>SUM(B22:B23)</f>
        <v>32990</v>
      </c>
      <c r="C21" s="88">
        <f t="shared" si="0"/>
        <v>2.765044937218645</v>
      </c>
      <c r="D21" s="84">
        <f>SUM(D22:D23)</f>
        <v>31850</v>
      </c>
      <c r="E21" s="88">
        <f t="shared" si="1"/>
        <v>2.7980272370601122</v>
      </c>
      <c r="F21" s="84">
        <f>SUM(F22:F23)</f>
        <v>1140</v>
      </c>
      <c r="G21" s="89">
        <f t="shared" si="2"/>
        <v>2.080026274016093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2.5" customHeight="1">
      <c r="A22" s="87" t="s">
        <v>54</v>
      </c>
      <c r="B22" s="84">
        <f>D22+F22</f>
        <v>3120</v>
      </c>
      <c r="C22" s="88">
        <f t="shared" si="0"/>
        <v>0.26150167335926555</v>
      </c>
      <c r="D22" s="84">
        <f>'[1]資料庫'!B289</f>
        <v>2200</v>
      </c>
      <c r="E22" s="88">
        <f t="shared" si="1"/>
        <v>0.19327032720666396</v>
      </c>
      <c r="F22" s="84">
        <f>'[1]資料庫'!C289</f>
        <v>920</v>
      </c>
      <c r="G22" s="89">
        <f t="shared" si="2"/>
        <v>1.6786176948200047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7" ht="22.5" customHeight="1">
      <c r="A23" s="92" t="s">
        <v>55</v>
      </c>
      <c r="B23" s="84">
        <f>D23+F23</f>
        <v>29870</v>
      </c>
      <c r="C23" s="88">
        <f t="shared" si="0"/>
        <v>2.5035432638593793</v>
      </c>
      <c r="D23" s="84">
        <f>'[1]資料庫'!B290</f>
        <v>29650</v>
      </c>
      <c r="E23" s="88">
        <f t="shared" si="1"/>
        <v>2.604756909853448</v>
      </c>
      <c r="F23" s="91">
        <f>'[1]資料庫'!C290</f>
        <v>220</v>
      </c>
      <c r="G23" s="89">
        <f t="shared" si="2"/>
        <v>0.40140857919608813</v>
      </c>
    </row>
    <row r="24" spans="1:7" ht="22.5" customHeight="1">
      <c r="A24" s="93" t="s">
        <v>17</v>
      </c>
      <c r="B24" s="84">
        <f>SUM(B25:B26)</f>
        <v>1486</v>
      </c>
      <c r="C24" s="88">
        <f t="shared" si="0"/>
        <v>0.12454855340123996</v>
      </c>
      <c r="D24" s="84">
        <f>SUM(D25:D26)</f>
        <v>486</v>
      </c>
      <c r="E24" s="88">
        <f t="shared" si="1"/>
        <v>0.04269517228292667</v>
      </c>
      <c r="F24" s="84">
        <f>SUM(F25:F26)</f>
        <v>1000</v>
      </c>
      <c r="G24" s="89">
        <f t="shared" si="2"/>
        <v>1.8245844508913096</v>
      </c>
    </row>
    <row r="25" spans="1:7" ht="22.5" customHeight="1">
      <c r="A25" s="92" t="s">
        <v>56</v>
      </c>
      <c r="B25" s="84">
        <f>D25+F25</f>
        <v>50</v>
      </c>
      <c r="C25" s="88">
        <f t="shared" si="0"/>
        <v>0.004190731944860025</v>
      </c>
      <c r="D25" s="84">
        <f>'[1]資料庫'!B292</f>
        <v>50</v>
      </c>
      <c r="E25" s="88">
        <f t="shared" si="1"/>
        <v>0.00439250743651509</v>
      </c>
      <c r="F25" s="91">
        <f>'[1]資料庫'!C292</f>
        <v>0</v>
      </c>
      <c r="G25" s="89">
        <f t="shared" si="2"/>
        <v>0</v>
      </c>
    </row>
    <row r="26" spans="1:7" s="34" customFormat="1" ht="22.5" customHeight="1">
      <c r="A26" s="87" t="s">
        <v>57</v>
      </c>
      <c r="B26" s="84">
        <f>D26+F26</f>
        <v>1436</v>
      </c>
      <c r="C26" s="85">
        <f t="shared" si="0"/>
        <v>0.12035782145637994</v>
      </c>
      <c r="D26" s="84">
        <f>'[1]資料庫'!B293</f>
        <v>436</v>
      </c>
      <c r="E26" s="85">
        <f t="shared" si="1"/>
        <v>0.03830266484641159</v>
      </c>
      <c r="F26" s="84">
        <f>'[1]資料庫'!C293</f>
        <v>1000</v>
      </c>
      <c r="G26" s="86">
        <f t="shared" si="2"/>
        <v>1.8245844508913096</v>
      </c>
    </row>
    <row r="27" spans="1:26" s="34" customFormat="1" ht="22.5" customHeight="1">
      <c r="A27" s="83" t="s">
        <v>58</v>
      </c>
      <c r="B27" s="84">
        <f>B21-B24</f>
        <v>31504</v>
      </c>
      <c r="C27" s="85">
        <f t="shared" si="0"/>
        <v>2.6404963838174047</v>
      </c>
      <c r="D27" s="84">
        <f>D21-D24</f>
        <v>31364</v>
      </c>
      <c r="E27" s="85">
        <f t="shared" si="1"/>
        <v>2.7553320647771855</v>
      </c>
      <c r="F27" s="84">
        <f>F21-F24</f>
        <v>140</v>
      </c>
      <c r="G27" s="86">
        <f t="shared" si="2"/>
        <v>0.25544182312478336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7" s="90" customFormat="1" ht="22.5" customHeight="1">
      <c r="A28" s="83" t="s">
        <v>21</v>
      </c>
      <c r="B28" s="84">
        <f>B20+B27</f>
        <v>56298</v>
      </c>
      <c r="C28" s="88">
        <f t="shared" si="0"/>
        <v>4.718596540634594</v>
      </c>
      <c r="D28" s="84">
        <f>D20+D27</f>
        <v>56000</v>
      </c>
      <c r="E28" s="88">
        <f t="shared" si="1"/>
        <v>4.919608328896901</v>
      </c>
      <c r="F28" s="84">
        <f>F20+F27</f>
        <v>298</v>
      </c>
      <c r="G28" s="89">
        <f t="shared" si="2"/>
        <v>0.5437261663656102</v>
      </c>
    </row>
    <row r="29" spans="1:26" ht="22.5" customHeight="1">
      <c r="A29" s="94" t="s">
        <v>22</v>
      </c>
      <c r="B29" s="84">
        <f>D29+F29</f>
        <v>0</v>
      </c>
      <c r="C29" s="88">
        <f t="shared" si="0"/>
        <v>0</v>
      </c>
      <c r="D29" s="84">
        <f>'[1]資料庫'!B296</f>
        <v>0</v>
      </c>
      <c r="E29" s="88">
        <f t="shared" si="1"/>
        <v>0</v>
      </c>
      <c r="F29" s="91">
        <f>'[1]資料庫'!C296</f>
        <v>0</v>
      </c>
      <c r="G29" s="89">
        <f t="shared" si="2"/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28" customFormat="1" ht="22.5" customHeight="1">
      <c r="A30" s="83" t="s">
        <v>23</v>
      </c>
      <c r="B30" s="84">
        <f>B28-B29</f>
        <v>56298</v>
      </c>
      <c r="C30" s="85">
        <f t="shared" si="0"/>
        <v>4.718596540634594</v>
      </c>
      <c r="D30" s="84">
        <f>D28-D29</f>
        <v>56000</v>
      </c>
      <c r="E30" s="85">
        <f t="shared" si="1"/>
        <v>4.919608328896901</v>
      </c>
      <c r="F30" s="84">
        <f>F28-F29</f>
        <v>298</v>
      </c>
      <c r="G30" s="86">
        <f t="shared" si="2"/>
        <v>0.5437261663656102</v>
      </c>
      <c r="H30" s="3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7" ht="22.5" customHeight="1">
      <c r="A31" s="87"/>
      <c r="B31" s="84"/>
      <c r="C31" s="88"/>
      <c r="D31" s="84"/>
      <c r="E31" s="88"/>
      <c r="F31" s="91"/>
      <c r="G31" s="86"/>
    </row>
    <row r="32" spans="1:8" s="28" customFormat="1" ht="22.5" customHeight="1">
      <c r="A32" s="95"/>
      <c r="B32" s="84"/>
      <c r="C32" s="85"/>
      <c r="D32" s="84"/>
      <c r="E32" s="85"/>
      <c r="F32" s="84"/>
      <c r="G32" s="86"/>
      <c r="H32" s="34"/>
    </row>
    <row r="33" spans="1:8" s="28" customFormat="1" ht="22.5" customHeight="1" thickBot="1">
      <c r="A33" s="96"/>
      <c r="B33" s="97"/>
      <c r="C33" s="98"/>
      <c r="D33" s="97"/>
      <c r="E33" s="98"/>
      <c r="F33" s="97"/>
      <c r="G33" s="99"/>
      <c r="H33" s="34"/>
    </row>
    <row r="34" spans="1:7" ht="20.25" customHeight="1">
      <c r="A34" s="100" t="s">
        <v>59</v>
      </c>
      <c r="B34" s="101">
        <f>B7+B21</f>
        <v>1226099</v>
      </c>
      <c r="C34" s="102">
        <f>B34/$B$34*100</f>
        <v>100</v>
      </c>
      <c r="D34" s="101">
        <f>D7+D21</f>
        <v>1170152</v>
      </c>
      <c r="E34" s="102">
        <f>D34/$D$34*100</f>
        <v>100</v>
      </c>
      <c r="F34" s="101">
        <f>F7+F21</f>
        <v>55947</v>
      </c>
      <c r="G34" s="103">
        <f>F34/$F$34*100</f>
        <v>100</v>
      </c>
    </row>
    <row r="35" spans="1:7" ht="22.5" customHeight="1">
      <c r="A35" s="104" t="s">
        <v>60</v>
      </c>
      <c r="B35" s="105">
        <f>B11+B16+B24</f>
        <v>1169801</v>
      </c>
      <c r="C35" s="106">
        <f>B35/$B$34*100</f>
        <v>95.40836425117385</v>
      </c>
      <c r="D35" s="105">
        <f>D11+D16+D24</f>
        <v>1114152</v>
      </c>
      <c r="E35" s="106">
        <f>D35/$D$34*100</f>
        <v>95.21429694603778</v>
      </c>
      <c r="F35" s="105">
        <f>F11+F16+F24</f>
        <v>55649</v>
      </c>
      <c r="G35" s="107">
        <f>F35/$F$34*100</f>
        <v>99.46735303054678</v>
      </c>
    </row>
    <row r="36" spans="1:7" ht="24" customHeight="1" thickBot="1">
      <c r="A36" s="108" t="s">
        <v>61</v>
      </c>
      <c r="B36" s="109">
        <f>B34-B35</f>
        <v>56298</v>
      </c>
      <c r="C36" s="110">
        <f>B36/$B$34*100</f>
        <v>4.591635748826155</v>
      </c>
      <c r="D36" s="109">
        <f>D34-D35</f>
        <v>56000</v>
      </c>
      <c r="E36" s="110">
        <f>D36/$D$34*100</f>
        <v>4.78570305396222</v>
      </c>
      <c r="F36" s="109">
        <f>F34-F35</f>
        <v>298</v>
      </c>
      <c r="G36" s="111">
        <f>F36/$F$34*100</f>
        <v>0.5326469694532325</v>
      </c>
    </row>
  </sheetData>
  <mergeCells count="4">
    <mergeCell ref="F5:G5"/>
    <mergeCell ref="A5:A6"/>
    <mergeCell ref="B4:D4"/>
    <mergeCell ref="F4:G4"/>
  </mergeCells>
  <printOptions horizontalCentered="1"/>
  <pageMargins left="0.7874015748031497" right="0.7874015748031497" top="0.7874015748031497" bottom="0.7874015748031497" header="0.2755905511811024" footer="0.07874015748031496"/>
  <pageSetup blackAndWhite="1" fitToHeight="4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5"/>
  <sheetViews>
    <sheetView showGridLines="0" showZeros="0" workbookViewId="0" topLeftCell="A1">
      <selection activeCell="D16" sqref="D16"/>
    </sheetView>
  </sheetViews>
  <sheetFormatPr defaultColWidth="9.00390625" defaultRowHeight="16.5"/>
  <cols>
    <col min="1" max="1" width="10.625" style="198" customWidth="1"/>
    <col min="2" max="2" width="6.25390625" style="198" customWidth="1"/>
    <col min="3" max="3" width="22.25390625" style="198" customWidth="1"/>
    <col min="4" max="4" width="11.625" style="198" customWidth="1"/>
    <col min="5" max="5" width="7.625" style="198" customWidth="1"/>
    <col min="6" max="6" width="11.625" style="198" customWidth="1"/>
    <col min="7" max="7" width="7.625" style="198" customWidth="1"/>
    <col min="8" max="8" width="11.625" style="198" customWidth="1"/>
    <col min="9" max="9" width="7.625" style="198" customWidth="1"/>
    <col min="10" max="10" width="11.375" style="196" customWidth="1"/>
    <col min="11" max="16384" width="8.75390625" style="198" customWidth="1"/>
  </cols>
  <sheetData>
    <row r="1" spans="2:10" s="151" customFormat="1" ht="24.75" customHeight="1">
      <c r="B1" s="152"/>
      <c r="C1" s="268" t="s">
        <v>24</v>
      </c>
      <c r="D1" s="268"/>
      <c r="E1" s="268"/>
      <c r="F1" s="268"/>
      <c r="G1" s="268"/>
      <c r="H1" s="268"/>
      <c r="I1" s="268"/>
      <c r="J1" s="153"/>
    </row>
    <row r="2" spans="2:10" s="151" customFormat="1" ht="24.75" customHeight="1">
      <c r="B2" s="154"/>
      <c r="C2" s="269" t="s">
        <v>98</v>
      </c>
      <c r="D2" s="269"/>
      <c r="E2" s="269"/>
      <c r="F2" s="269"/>
      <c r="G2" s="269"/>
      <c r="H2" s="269"/>
      <c r="I2" s="269"/>
      <c r="J2" s="153"/>
    </row>
    <row r="3" spans="2:10" s="151" customFormat="1" ht="18.75" customHeight="1">
      <c r="B3" s="154"/>
      <c r="C3" s="155"/>
      <c r="D3" s="155"/>
      <c r="E3" s="155"/>
      <c r="F3" s="155"/>
      <c r="G3" s="155"/>
      <c r="H3" s="155"/>
      <c r="I3" s="156" t="s">
        <v>86</v>
      </c>
      <c r="J3" s="153"/>
    </row>
    <row r="4" spans="1:10" s="161" customFormat="1" ht="20.25" customHeight="1">
      <c r="A4" s="157"/>
      <c r="B4" s="158"/>
      <c r="C4" s="159" t="s">
        <v>27</v>
      </c>
      <c r="D4" s="274" t="s">
        <v>142</v>
      </c>
      <c r="E4" s="274"/>
      <c r="F4" s="274"/>
      <c r="G4" s="160"/>
      <c r="H4" s="275" t="s">
        <v>28</v>
      </c>
      <c r="I4" s="275"/>
      <c r="J4" s="158"/>
    </row>
    <row r="5" spans="1:10" s="165" customFormat="1" ht="21" customHeight="1">
      <c r="A5" s="162" t="s">
        <v>29</v>
      </c>
      <c r="B5" s="163"/>
      <c r="C5" s="272" t="s">
        <v>30</v>
      </c>
      <c r="D5" s="162" t="s">
        <v>31</v>
      </c>
      <c r="E5" s="163"/>
      <c r="F5" s="162" t="s">
        <v>32</v>
      </c>
      <c r="G5" s="163"/>
      <c r="H5" s="270" t="s">
        <v>0</v>
      </c>
      <c r="I5" s="271"/>
      <c r="J5" s="164"/>
    </row>
    <row r="6" spans="1:28" s="165" customFormat="1" ht="21" customHeight="1">
      <c r="A6" s="166" t="s">
        <v>1</v>
      </c>
      <c r="B6" s="166" t="s">
        <v>33</v>
      </c>
      <c r="C6" s="273"/>
      <c r="D6" s="166" t="s">
        <v>1</v>
      </c>
      <c r="E6" s="166" t="s">
        <v>33</v>
      </c>
      <c r="F6" s="166" t="s">
        <v>1</v>
      </c>
      <c r="G6" s="166" t="s">
        <v>33</v>
      </c>
      <c r="H6" s="166" t="s">
        <v>1</v>
      </c>
      <c r="I6" s="166" t="s">
        <v>33</v>
      </c>
      <c r="J6" s="167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</row>
    <row r="7" spans="1:28" s="177" customFormat="1" ht="21" customHeight="1">
      <c r="A7" s="170">
        <f>'[3]資料庫'!L4/1000</f>
        <v>45343.389</v>
      </c>
      <c r="B7" s="171">
        <v>100</v>
      </c>
      <c r="C7" s="172" t="s">
        <v>99</v>
      </c>
      <c r="D7" s="173">
        <f>'[3]資料庫'!L266</f>
        <v>52011</v>
      </c>
      <c r="E7" s="174">
        <v>100</v>
      </c>
      <c r="F7" s="173">
        <f>'[3]資料庫'!L142</f>
        <v>50778</v>
      </c>
      <c r="G7" s="174">
        <v>100</v>
      </c>
      <c r="H7" s="173">
        <f aca="true" t="shared" si="0" ref="H7:H34">+D7-F7</f>
        <v>1233</v>
      </c>
      <c r="I7" s="174">
        <f>+H7/$F7*100</f>
        <v>2.4282169443459765</v>
      </c>
      <c r="J7" s="175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10" s="176" customFormat="1" ht="21" customHeight="1">
      <c r="A8" s="178">
        <f>'[3]資料庫'!L5/1000</f>
        <v>95.839</v>
      </c>
      <c r="B8" s="179">
        <f aca="true" t="shared" si="1" ref="B8:B23">+A8/$A$7*100</f>
        <v>0.2113626751630761</v>
      </c>
      <c r="C8" s="180" t="s">
        <v>100</v>
      </c>
      <c r="D8" s="181">
        <f>'[3]資料庫'!L267</f>
        <v>3000</v>
      </c>
      <c r="E8" s="182">
        <f aca="true" t="shared" si="2" ref="E8:E34">+D8/$D$7*100</f>
        <v>5.768010613139528</v>
      </c>
      <c r="F8" s="181">
        <f>'[3]資料庫'!L143</f>
        <v>2000</v>
      </c>
      <c r="G8" s="182">
        <f aca="true" t="shared" si="3" ref="G8:G34">+F8/$F$7*100</f>
        <v>3.9387136161329708</v>
      </c>
      <c r="H8" s="183">
        <f t="shared" si="0"/>
        <v>1000</v>
      </c>
      <c r="I8" s="182">
        <f>+H8/$F8*100</f>
        <v>50</v>
      </c>
      <c r="J8" s="184"/>
    </row>
    <row r="9" spans="1:10" s="176" customFormat="1" ht="21" customHeight="1">
      <c r="A9" s="178">
        <f>'[3]資料庫'!L6/1000</f>
        <v>0</v>
      </c>
      <c r="B9" s="179">
        <f t="shared" si="1"/>
        <v>0</v>
      </c>
      <c r="C9" s="180" t="s">
        <v>101</v>
      </c>
      <c r="D9" s="181"/>
      <c r="E9" s="182">
        <f t="shared" si="2"/>
        <v>0</v>
      </c>
      <c r="F9" s="181">
        <f>'[3]資料庫'!L144</f>
        <v>0</v>
      </c>
      <c r="G9" s="182">
        <f t="shared" si="3"/>
        <v>0</v>
      </c>
      <c r="H9" s="183">
        <f t="shared" si="0"/>
        <v>0</v>
      </c>
      <c r="I9" s="185" t="s">
        <v>27</v>
      </c>
      <c r="J9" s="184"/>
    </row>
    <row r="10" spans="1:10" s="176" customFormat="1" ht="21" customHeight="1">
      <c r="A10" s="178">
        <f>'[3]資料庫'!L7/1000</f>
        <v>2198.944</v>
      </c>
      <c r="B10" s="179">
        <f t="shared" si="1"/>
        <v>4.849536059159583</v>
      </c>
      <c r="C10" s="180" t="s">
        <v>102</v>
      </c>
      <c r="D10" s="181">
        <f>'[3]資料庫'!L269</f>
        <v>2360</v>
      </c>
      <c r="E10" s="182">
        <f t="shared" si="2"/>
        <v>4.537501682336429</v>
      </c>
      <c r="F10" s="181">
        <f>'[3]資料庫'!L145</f>
        <v>6600</v>
      </c>
      <c r="G10" s="182">
        <f t="shared" si="3"/>
        <v>12.997754933238802</v>
      </c>
      <c r="H10" s="183">
        <f t="shared" si="0"/>
        <v>-4240</v>
      </c>
      <c r="I10" s="182">
        <f>+H10/$F10*100</f>
        <v>-64.24242424242425</v>
      </c>
      <c r="J10" s="184"/>
    </row>
    <row r="11" spans="1:10" s="176" customFormat="1" ht="21" customHeight="1">
      <c r="A11" s="178">
        <f>'[3]資料庫'!L8/1000</f>
        <v>43048.606</v>
      </c>
      <c r="B11" s="179">
        <f t="shared" si="1"/>
        <v>94.93910126567734</v>
      </c>
      <c r="C11" s="186" t="s">
        <v>103</v>
      </c>
      <c r="D11" s="181">
        <f>'[3]資料庫'!L270</f>
        <v>46651</v>
      </c>
      <c r="E11" s="182">
        <f t="shared" si="2"/>
        <v>89.69448770452404</v>
      </c>
      <c r="F11" s="181">
        <f>'[3]資料庫'!L146</f>
        <v>42178</v>
      </c>
      <c r="G11" s="182">
        <f t="shared" si="3"/>
        <v>83.06353145062822</v>
      </c>
      <c r="H11" s="183">
        <f t="shared" si="0"/>
        <v>4473</v>
      </c>
      <c r="I11" s="182">
        <f>+H11/$F11*100</f>
        <v>10.605054767888472</v>
      </c>
      <c r="J11" s="184"/>
    </row>
    <row r="12" spans="1:10" s="176" customFormat="1" ht="21" customHeight="1">
      <c r="A12" s="178">
        <f>'[3]資料庫'!L9/1000</f>
        <v>0</v>
      </c>
      <c r="B12" s="179">
        <f t="shared" si="1"/>
        <v>0</v>
      </c>
      <c r="C12" s="180" t="s">
        <v>104</v>
      </c>
      <c r="D12" s="181">
        <f>'[3]資料庫'!L271</f>
        <v>0</v>
      </c>
      <c r="E12" s="182">
        <f t="shared" si="2"/>
        <v>0</v>
      </c>
      <c r="F12" s="181">
        <f>'[3]資料庫'!L147</f>
        <v>0</v>
      </c>
      <c r="G12" s="182">
        <f t="shared" si="3"/>
        <v>0</v>
      </c>
      <c r="H12" s="183">
        <f t="shared" si="0"/>
        <v>0</v>
      </c>
      <c r="I12" s="182" t="e">
        <f>+H12/$F12*100</f>
        <v>#DIV/0!</v>
      </c>
      <c r="J12" s="184"/>
    </row>
    <row r="13" spans="1:10" s="176" customFormat="1" ht="21" customHeight="1">
      <c r="A13" s="178">
        <f>'[3]資料庫'!L10/1000</f>
        <v>0</v>
      </c>
      <c r="B13" s="179">
        <f t="shared" si="1"/>
        <v>0</v>
      </c>
      <c r="C13" s="180" t="s">
        <v>105</v>
      </c>
      <c r="D13" s="181">
        <f>'[3]資料庫'!L272</f>
        <v>0</v>
      </c>
      <c r="E13" s="182">
        <f t="shared" si="2"/>
        <v>0</v>
      </c>
      <c r="F13" s="181">
        <f>'[3]資料庫'!L148</f>
        <v>0</v>
      </c>
      <c r="G13" s="182">
        <f t="shared" si="3"/>
        <v>0</v>
      </c>
      <c r="H13" s="183">
        <f t="shared" si="0"/>
        <v>0</v>
      </c>
      <c r="I13" s="182" t="e">
        <f>+H13/$F13*100</f>
        <v>#DIV/0!</v>
      </c>
      <c r="J13" s="184"/>
    </row>
    <row r="14" spans="1:28" s="176" customFormat="1" ht="21" customHeight="1">
      <c r="A14" s="178">
        <f>'[3]資料庫'!L11/1000</f>
        <v>0</v>
      </c>
      <c r="B14" s="179">
        <f t="shared" si="1"/>
        <v>0</v>
      </c>
      <c r="C14" s="180" t="s">
        <v>87</v>
      </c>
      <c r="D14" s="181">
        <f>'[3]資料庫'!L273</f>
        <v>0</v>
      </c>
      <c r="E14" s="182">
        <f t="shared" si="2"/>
        <v>0</v>
      </c>
      <c r="F14" s="181">
        <f>'[3]資料庫'!L149</f>
        <v>0</v>
      </c>
      <c r="G14" s="182">
        <f t="shared" si="3"/>
        <v>0</v>
      </c>
      <c r="H14" s="183">
        <f t="shared" si="0"/>
        <v>0</v>
      </c>
      <c r="I14" s="185" t="s">
        <v>27</v>
      </c>
      <c r="J14" s="184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</row>
    <row r="15" spans="1:10" s="177" customFormat="1" ht="21" customHeight="1">
      <c r="A15" s="178">
        <f>'[3]資料庫'!L12/1000</f>
        <v>371922.60617000004</v>
      </c>
      <c r="B15" s="187">
        <f t="shared" si="1"/>
        <v>820.2355720918875</v>
      </c>
      <c r="C15" s="188" t="s">
        <v>106</v>
      </c>
      <c r="D15" s="181">
        <f>'[3]資料庫'!L274</f>
        <v>404256</v>
      </c>
      <c r="E15" s="189">
        <f t="shared" si="2"/>
        <v>777.2509661417777</v>
      </c>
      <c r="F15" s="181">
        <f>'[3]資料庫'!L150</f>
        <v>482513</v>
      </c>
      <c r="G15" s="189">
        <f t="shared" si="3"/>
        <v>950.2402615305842</v>
      </c>
      <c r="H15" s="181">
        <f t="shared" si="0"/>
        <v>-78257</v>
      </c>
      <c r="I15" s="189">
        <f>+H15/$F15*100</f>
        <v>-16.21863037887062</v>
      </c>
      <c r="J15" s="175"/>
    </row>
    <row r="16" spans="1:10" s="176" customFormat="1" ht="21" customHeight="1">
      <c r="A16" s="178">
        <f>'[3]資料庫'!L13/1000</f>
        <v>0</v>
      </c>
      <c r="B16" s="179">
        <f t="shared" si="1"/>
        <v>0</v>
      </c>
      <c r="C16" s="180" t="s">
        <v>107</v>
      </c>
      <c r="D16" s="181">
        <f>'[3]資料庫'!L275</f>
        <v>0</v>
      </c>
      <c r="E16" s="189">
        <f t="shared" si="2"/>
        <v>0</v>
      </c>
      <c r="F16" s="181">
        <f>'[3]資料庫'!L151</f>
        <v>670</v>
      </c>
      <c r="G16" s="182">
        <f t="shared" si="3"/>
        <v>1.3194690614045455</v>
      </c>
      <c r="H16" s="181">
        <f t="shared" si="0"/>
        <v>-670</v>
      </c>
      <c r="I16" s="185" t="s">
        <v>27</v>
      </c>
      <c r="J16" s="184"/>
    </row>
    <row r="17" spans="1:10" s="176" customFormat="1" ht="21" customHeight="1">
      <c r="A17" s="178">
        <f>'[3]資料庫'!L14/1000</f>
        <v>0</v>
      </c>
      <c r="B17" s="179">
        <f t="shared" si="1"/>
        <v>0</v>
      </c>
      <c r="C17" s="180" t="s">
        <v>108</v>
      </c>
      <c r="D17" s="181">
        <f>'[3]資料庫'!L276</f>
        <v>0</v>
      </c>
      <c r="E17" s="189">
        <f t="shared" si="2"/>
        <v>0</v>
      </c>
      <c r="F17" s="181">
        <f>'[3]資料庫'!L152</f>
        <v>0</v>
      </c>
      <c r="G17" s="182">
        <f t="shared" si="3"/>
        <v>0</v>
      </c>
      <c r="H17" s="181">
        <f t="shared" si="0"/>
        <v>0</v>
      </c>
      <c r="I17" s="185" t="s">
        <v>27</v>
      </c>
      <c r="J17" s="184"/>
    </row>
    <row r="18" spans="1:10" s="176" customFormat="1" ht="21" customHeight="1">
      <c r="A18" s="178">
        <f>'[3]資料庫'!L15/1000</f>
        <v>2545.778</v>
      </c>
      <c r="B18" s="179">
        <f t="shared" si="1"/>
        <v>5.6144413907835595</v>
      </c>
      <c r="C18" s="180" t="s">
        <v>109</v>
      </c>
      <c r="D18" s="181">
        <f>'[3]資料庫'!L277</f>
        <v>2060</v>
      </c>
      <c r="E18" s="182">
        <f t="shared" si="2"/>
        <v>3.960700621022476</v>
      </c>
      <c r="F18" s="181">
        <f>'[3]資料庫'!L153</f>
        <v>6180</v>
      </c>
      <c r="G18" s="182">
        <f t="shared" si="3"/>
        <v>12.17062507385088</v>
      </c>
      <c r="H18" s="183">
        <f t="shared" si="0"/>
        <v>-4120</v>
      </c>
      <c r="I18" s="182">
        <f>+H18/$F18*100</f>
        <v>-66.66666666666666</v>
      </c>
      <c r="J18" s="184"/>
    </row>
    <row r="19" spans="1:10" s="176" customFormat="1" ht="21" customHeight="1">
      <c r="A19" s="178">
        <f>'[3]資料庫'!L16/1000</f>
        <v>41635.27917</v>
      </c>
      <c r="B19" s="179">
        <f t="shared" si="1"/>
        <v>91.82215994044908</v>
      </c>
      <c r="C19" s="186" t="s">
        <v>110</v>
      </c>
      <c r="D19" s="181">
        <f>'[3]資料庫'!L278</f>
        <v>46274</v>
      </c>
      <c r="E19" s="182">
        <f t="shared" si="2"/>
        <v>88.96964103747284</v>
      </c>
      <c r="F19" s="181">
        <f>'[3]資料庫'!L154</f>
        <v>43240</v>
      </c>
      <c r="G19" s="182">
        <f t="shared" si="3"/>
        <v>85.15498838079483</v>
      </c>
      <c r="H19" s="183">
        <f t="shared" si="0"/>
        <v>3034</v>
      </c>
      <c r="I19" s="182">
        <f>+H19/$F19*100</f>
        <v>7.016651248843663</v>
      </c>
      <c r="J19" s="184"/>
    </row>
    <row r="20" spans="1:10" s="176" customFormat="1" ht="21" customHeight="1">
      <c r="A20" s="178">
        <f>'[3]資料庫'!L17/1000</f>
        <v>0</v>
      </c>
      <c r="B20" s="179">
        <f t="shared" si="1"/>
        <v>0</v>
      </c>
      <c r="C20" s="180" t="s">
        <v>111</v>
      </c>
      <c r="D20" s="181">
        <f>'[3]資料庫'!L279</f>
        <v>0</v>
      </c>
      <c r="E20" s="182">
        <f t="shared" si="2"/>
        <v>0</v>
      </c>
      <c r="F20" s="181">
        <f>'[3]資料庫'!L155</f>
        <v>0</v>
      </c>
      <c r="G20" s="182">
        <f t="shared" si="3"/>
        <v>0</v>
      </c>
      <c r="H20" s="181">
        <f t="shared" si="0"/>
        <v>0</v>
      </c>
      <c r="I20" s="182" t="e">
        <f>+H20/$F20*100</f>
        <v>#DIV/0!</v>
      </c>
      <c r="J20" s="184"/>
    </row>
    <row r="21" spans="1:28" s="176" customFormat="1" ht="21" customHeight="1">
      <c r="A21" s="178">
        <f>'[3]資料庫'!L18/1000</f>
        <v>0</v>
      </c>
      <c r="B21" s="179">
        <f t="shared" si="1"/>
        <v>0</v>
      </c>
      <c r="C21" s="180" t="s">
        <v>88</v>
      </c>
      <c r="D21" s="181">
        <f>'[3]資料庫'!L280</f>
        <v>480</v>
      </c>
      <c r="E21" s="182">
        <f t="shared" si="2"/>
        <v>0.9228816981023245</v>
      </c>
      <c r="F21" s="181">
        <f>'[3]資料庫'!L156</f>
        <v>0</v>
      </c>
      <c r="G21" s="182">
        <f t="shared" si="3"/>
        <v>0</v>
      </c>
      <c r="H21" s="181">
        <f t="shared" si="0"/>
        <v>480</v>
      </c>
      <c r="I21" s="185" t="s">
        <v>27</v>
      </c>
      <c r="J21" s="184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</row>
    <row r="22" spans="1:28" s="176" customFormat="1" ht="21" customHeight="1">
      <c r="A22" s="178">
        <f>'[3]資料庫'!L19/1000</f>
        <v>15074.685</v>
      </c>
      <c r="B22" s="179">
        <f t="shared" si="1"/>
        <v>33.245607204172586</v>
      </c>
      <c r="C22" s="186" t="s">
        <v>112</v>
      </c>
      <c r="D22" s="181">
        <f>'[3]資料庫'!L281</f>
        <v>120386</v>
      </c>
      <c r="E22" s="182">
        <f t="shared" si="2"/>
        <v>231.46257522447175</v>
      </c>
      <c r="F22" s="181">
        <f>'[3]資料庫'!L157</f>
        <v>60322</v>
      </c>
      <c r="G22" s="182">
        <f t="shared" si="3"/>
        <v>118.79554137618653</v>
      </c>
      <c r="H22" s="181">
        <f t="shared" si="0"/>
        <v>60064</v>
      </c>
      <c r="I22" s="182">
        <f aca="true" t="shared" si="4" ref="I22:I30">+H22/$F22*100</f>
        <v>99.57229534829747</v>
      </c>
      <c r="J22" s="184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</row>
    <row r="23" spans="1:10" s="176" customFormat="1" ht="21" customHeight="1">
      <c r="A23" s="178">
        <f>'[3]資料庫'!L20/1000</f>
        <v>312193.008</v>
      </c>
      <c r="B23" s="179">
        <f t="shared" si="1"/>
        <v>688.5083247747536</v>
      </c>
      <c r="C23" s="190" t="s">
        <v>113</v>
      </c>
      <c r="D23" s="181">
        <f>'[3]資料庫'!L282</f>
        <v>234766</v>
      </c>
      <c r="E23" s="182">
        <f t="shared" si="2"/>
        <v>451.3775932014382</v>
      </c>
      <c r="F23" s="181">
        <f>'[3]資料庫'!L158</f>
        <v>371254</v>
      </c>
      <c r="G23" s="182">
        <f t="shared" si="3"/>
        <v>731.131592421915</v>
      </c>
      <c r="H23" s="183">
        <f t="shared" si="0"/>
        <v>-136488</v>
      </c>
      <c r="I23" s="182">
        <f t="shared" si="4"/>
        <v>-36.764048333485974</v>
      </c>
      <c r="J23" s="184"/>
    </row>
    <row r="24" spans="1:10" s="176" customFormat="1" ht="21" customHeight="1">
      <c r="A24" s="178">
        <f>'[3]資料庫'!L21/1000</f>
        <v>134.239</v>
      </c>
      <c r="B24" s="179"/>
      <c r="C24" s="190" t="s">
        <v>114</v>
      </c>
      <c r="D24" s="181">
        <f>'[3]資料庫'!L283</f>
        <v>290</v>
      </c>
      <c r="E24" s="182">
        <f t="shared" si="2"/>
        <v>0.5575743592701544</v>
      </c>
      <c r="F24" s="181">
        <f>'[3]資料庫'!L159</f>
        <v>367</v>
      </c>
      <c r="G24" s="182">
        <f t="shared" si="3"/>
        <v>0.7227539485604002</v>
      </c>
      <c r="H24" s="183">
        <f t="shared" si="0"/>
        <v>-77</v>
      </c>
      <c r="I24" s="182">
        <f t="shared" si="4"/>
        <v>-20.98092643051771</v>
      </c>
      <c r="J24" s="184"/>
    </row>
    <row r="25" spans="1:10" s="176" customFormat="1" ht="21" customHeight="1">
      <c r="A25" s="178">
        <f>'[3]資料庫'!L22/1000</f>
        <v>339.617</v>
      </c>
      <c r="B25" s="179"/>
      <c r="C25" s="190" t="s">
        <v>115</v>
      </c>
      <c r="D25" s="181">
        <f>'[3]資料庫'!L284</f>
        <v>0</v>
      </c>
      <c r="E25" s="182">
        <f t="shared" si="2"/>
        <v>0</v>
      </c>
      <c r="F25" s="181">
        <f>'[3]資料庫'!L160</f>
        <v>480</v>
      </c>
      <c r="G25" s="182">
        <f t="shared" si="3"/>
        <v>0.945291267871913</v>
      </c>
      <c r="H25" s="183">
        <f t="shared" si="0"/>
        <v>-480</v>
      </c>
      <c r="I25" s="182">
        <f t="shared" si="4"/>
        <v>-100</v>
      </c>
      <c r="J25" s="184"/>
    </row>
    <row r="26" spans="1:9" s="175" customFormat="1" ht="21" customHeight="1">
      <c r="A26" s="178">
        <f>'[3]資料庫'!L23/1000</f>
        <v>-326579.21717</v>
      </c>
      <c r="B26" s="187">
        <f aca="true" t="shared" si="5" ref="B26:B34">+A26/$A$7*100</f>
        <v>-720.2355720918875</v>
      </c>
      <c r="C26" s="188" t="s">
        <v>116</v>
      </c>
      <c r="D26" s="181">
        <f>'[3]資料庫'!L285</f>
        <v>-352245</v>
      </c>
      <c r="E26" s="189">
        <f t="shared" si="2"/>
        <v>-677.2509661417777</v>
      </c>
      <c r="F26" s="181">
        <f>'[3]資料庫'!L161</f>
        <v>-431735</v>
      </c>
      <c r="G26" s="189">
        <f t="shared" si="3"/>
        <v>-850.2402615305842</v>
      </c>
      <c r="H26" s="181">
        <f t="shared" si="0"/>
        <v>79490</v>
      </c>
      <c r="I26" s="189">
        <f t="shared" si="4"/>
        <v>-18.411757212178767</v>
      </c>
    </row>
    <row r="27" spans="1:28" s="175" customFormat="1" ht="21" customHeight="1">
      <c r="A27" s="178">
        <f>'[3]資料庫'!L24/1000</f>
        <v>5585768.5275</v>
      </c>
      <c r="B27" s="187">
        <f t="shared" si="5"/>
        <v>12318.81570982707</v>
      </c>
      <c r="C27" s="188" t="s">
        <v>117</v>
      </c>
      <c r="D27" s="181">
        <f>'[3]資料庫'!L286</f>
        <v>606909</v>
      </c>
      <c r="E27" s="189">
        <f t="shared" si="2"/>
        <v>1166.885851069966</v>
      </c>
      <c r="F27" s="181">
        <f>'[3]資料庫'!L162</f>
        <v>1516045</v>
      </c>
      <c r="G27" s="189">
        <f t="shared" si="3"/>
        <v>2985.633542085155</v>
      </c>
      <c r="H27" s="181">
        <f t="shared" si="0"/>
        <v>-909136</v>
      </c>
      <c r="I27" s="189">
        <f t="shared" si="4"/>
        <v>-59.96761309855578</v>
      </c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</row>
    <row r="28" spans="1:9" s="184" customFormat="1" ht="21" customHeight="1">
      <c r="A28" s="178">
        <f>'[3]資料庫'!L25/1000</f>
        <v>4840.029</v>
      </c>
      <c r="B28" s="179">
        <f t="shared" si="5"/>
        <v>10.674166855944534</v>
      </c>
      <c r="C28" s="180" t="s">
        <v>89</v>
      </c>
      <c r="D28" s="181">
        <f>'[3]資料庫'!L287</f>
        <v>5170</v>
      </c>
      <c r="E28" s="182">
        <f t="shared" si="2"/>
        <v>9.940204956643788</v>
      </c>
      <c r="F28" s="181">
        <f>'[3]資料庫'!L163</f>
        <v>3658</v>
      </c>
      <c r="G28" s="182">
        <f t="shared" si="3"/>
        <v>7.203907203907203</v>
      </c>
      <c r="H28" s="183">
        <f t="shared" si="0"/>
        <v>1512</v>
      </c>
      <c r="I28" s="182">
        <f t="shared" si="4"/>
        <v>41.33406232914161</v>
      </c>
    </row>
    <row r="29" spans="1:28" s="176" customFormat="1" ht="21" customHeight="1">
      <c r="A29" s="178">
        <f>'[3]資料庫'!L26/1000</f>
        <v>5580928.4985</v>
      </c>
      <c r="B29" s="179">
        <f t="shared" si="5"/>
        <v>12308.141542971125</v>
      </c>
      <c r="C29" s="180" t="s">
        <v>90</v>
      </c>
      <c r="D29" s="181">
        <f>'[3]資料庫'!L288</f>
        <v>601739</v>
      </c>
      <c r="E29" s="182">
        <f t="shared" si="2"/>
        <v>1156.945646113322</v>
      </c>
      <c r="F29" s="181">
        <f>'[3]資料庫'!L164</f>
        <v>1512387</v>
      </c>
      <c r="G29" s="182">
        <f t="shared" si="3"/>
        <v>2978.4296348812477</v>
      </c>
      <c r="H29" s="183">
        <f t="shared" si="0"/>
        <v>-910648</v>
      </c>
      <c r="I29" s="182">
        <f t="shared" si="4"/>
        <v>-60.21263076183543</v>
      </c>
      <c r="J29" s="184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</row>
    <row r="30" spans="1:28" s="177" customFormat="1" ht="21" customHeight="1">
      <c r="A30" s="178">
        <f>'[3]資料庫'!L27/1000</f>
        <v>1594.71299</v>
      </c>
      <c r="B30" s="187">
        <f t="shared" si="5"/>
        <v>3.5169691220036507</v>
      </c>
      <c r="C30" s="188" t="s">
        <v>118</v>
      </c>
      <c r="D30" s="181">
        <f>'[3]資料庫'!L289</f>
        <v>246611</v>
      </c>
      <c r="E30" s="189">
        <f t="shared" si="2"/>
        <v>474.15162177231736</v>
      </c>
      <c r="F30" s="181">
        <f>'[3]資料庫'!L165</f>
        <v>883</v>
      </c>
      <c r="G30" s="189">
        <f t="shared" si="3"/>
        <v>1.7389420615227067</v>
      </c>
      <c r="H30" s="181">
        <f t="shared" si="0"/>
        <v>245728</v>
      </c>
      <c r="I30" s="189">
        <f t="shared" si="4"/>
        <v>27828.76557191393</v>
      </c>
      <c r="J30" s="175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10" s="176" customFormat="1" ht="21" customHeight="1">
      <c r="A31" s="178">
        <f>'[3]資料庫'!L28/1000</f>
        <v>0</v>
      </c>
      <c r="B31" s="179">
        <f t="shared" si="5"/>
        <v>0</v>
      </c>
      <c r="C31" s="180" t="s">
        <v>119</v>
      </c>
      <c r="D31" s="181">
        <f>'[3]資料庫'!L290</f>
        <v>246000</v>
      </c>
      <c r="E31" s="182">
        <f t="shared" si="2"/>
        <v>472.97687027744126</v>
      </c>
      <c r="F31" s="181">
        <f>'[3]資料庫'!L166</f>
        <v>0</v>
      </c>
      <c r="G31" s="182">
        <f t="shared" si="3"/>
        <v>0</v>
      </c>
      <c r="H31" s="183">
        <f t="shared" si="0"/>
        <v>246000</v>
      </c>
      <c r="I31" s="185" t="s">
        <v>27</v>
      </c>
      <c r="J31" s="184"/>
    </row>
    <row r="32" spans="1:28" s="176" customFormat="1" ht="21" customHeight="1">
      <c r="A32" s="178">
        <f>'[3]資料庫'!L29/1000</f>
        <v>1594.71299</v>
      </c>
      <c r="B32" s="179">
        <f t="shared" si="5"/>
        <v>3.5169691220036507</v>
      </c>
      <c r="C32" s="180" t="s">
        <v>91</v>
      </c>
      <c r="D32" s="181">
        <f>'[3]資料庫'!L291</f>
        <v>611</v>
      </c>
      <c r="E32" s="182">
        <f t="shared" si="2"/>
        <v>1.174751494876084</v>
      </c>
      <c r="F32" s="181">
        <f>'[3]資料庫'!L167</f>
        <v>883</v>
      </c>
      <c r="G32" s="182">
        <f t="shared" si="3"/>
        <v>1.7389420615227067</v>
      </c>
      <c r="H32" s="183">
        <f t="shared" si="0"/>
        <v>-272</v>
      </c>
      <c r="I32" s="182">
        <f>+H32/$F32*100</f>
        <v>-30.804077010192525</v>
      </c>
      <c r="J32" s="184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</row>
    <row r="33" spans="1:10" s="177" customFormat="1" ht="21" customHeight="1">
      <c r="A33" s="178">
        <f>'[3]資料庫'!L30/1000</f>
        <v>5584173.81451</v>
      </c>
      <c r="B33" s="187">
        <f t="shared" si="5"/>
        <v>12315.298740705066</v>
      </c>
      <c r="C33" s="188" t="s">
        <v>120</v>
      </c>
      <c r="D33" s="181">
        <f>'[3]資料庫'!L292</f>
        <v>360298</v>
      </c>
      <c r="E33" s="189">
        <f t="shared" si="2"/>
        <v>692.7342292976487</v>
      </c>
      <c r="F33" s="181">
        <f>'[3]資料庫'!L168</f>
        <v>1515162</v>
      </c>
      <c r="G33" s="189">
        <f t="shared" si="3"/>
        <v>2983.8946000236324</v>
      </c>
      <c r="H33" s="181">
        <f t="shared" si="0"/>
        <v>-1154864</v>
      </c>
      <c r="I33" s="189">
        <f>+H33/$F33*100</f>
        <v>-76.22049655416384</v>
      </c>
      <c r="J33" s="175"/>
    </row>
    <row r="34" spans="1:10" s="177" customFormat="1" ht="21" customHeight="1">
      <c r="A34" s="191">
        <f>'[3]資料庫'!L31/1000</f>
        <v>5257594.59734</v>
      </c>
      <c r="B34" s="192">
        <f t="shared" si="5"/>
        <v>11595.063168613178</v>
      </c>
      <c r="C34" s="193" t="s">
        <v>121</v>
      </c>
      <c r="D34" s="194">
        <f>'[3]資料庫'!L293</f>
        <v>8053</v>
      </c>
      <c r="E34" s="195">
        <f t="shared" si="2"/>
        <v>15.483263155870874</v>
      </c>
      <c r="F34" s="194">
        <f>'[3]資料庫'!L169</f>
        <v>1083427</v>
      </c>
      <c r="G34" s="195">
        <f t="shared" si="3"/>
        <v>2133.6543384930483</v>
      </c>
      <c r="H34" s="194">
        <f t="shared" si="0"/>
        <v>-1075374</v>
      </c>
      <c r="I34" s="195">
        <f>+H34/$F34*100</f>
        <v>-99.25671041980678</v>
      </c>
      <c r="J34" s="175"/>
    </row>
    <row r="35" spans="1:9" ht="20.25" customHeight="1">
      <c r="A35" s="196"/>
      <c r="B35" s="196"/>
      <c r="C35" s="196"/>
      <c r="D35" s="197"/>
      <c r="E35" s="196"/>
      <c r="F35" s="196"/>
      <c r="G35" s="196"/>
      <c r="H35" s="197"/>
      <c r="I35" s="196"/>
    </row>
  </sheetData>
  <mergeCells count="6">
    <mergeCell ref="C1:I1"/>
    <mergeCell ref="C2:I2"/>
    <mergeCell ref="H5:I5"/>
    <mergeCell ref="C5:C6"/>
    <mergeCell ref="D4:F4"/>
    <mergeCell ref="H4:I4"/>
  </mergeCells>
  <printOptions horizontalCentered="1"/>
  <pageMargins left="0.7874015748031497" right="0.7874015748031497" top="0.984251968503937" bottom="0.984251968503937" header="0.2755905511811024" footer="0.07874015748031496"/>
  <pageSetup blackAndWhite="1" fitToHeight="4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showGridLines="0" showZeros="0" tabSelected="1" workbookViewId="0" topLeftCell="F20">
      <selection activeCell="L3" sqref="L3"/>
    </sheetView>
  </sheetViews>
  <sheetFormatPr defaultColWidth="9.00390625" defaultRowHeight="16.5"/>
  <cols>
    <col min="1" max="1" width="16.875" style="199" customWidth="1"/>
    <col min="2" max="2" width="7.625" style="199" customWidth="1"/>
    <col min="3" max="3" width="5.625" style="253" customWidth="1"/>
    <col min="4" max="4" width="7.125" style="199" customWidth="1"/>
    <col min="5" max="5" width="5.125" style="253" customWidth="1"/>
    <col min="6" max="6" width="7.125" style="199" customWidth="1"/>
    <col min="7" max="7" width="5.125" style="253" customWidth="1"/>
    <col min="8" max="8" width="7.125" style="199" customWidth="1"/>
    <col min="9" max="9" width="5.125" style="253" customWidth="1"/>
    <col min="10" max="10" width="7.125" style="199" customWidth="1"/>
    <col min="11" max="11" width="5.125" style="253" customWidth="1"/>
    <col min="12" max="12" width="7.125" style="199" customWidth="1"/>
    <col min="13" max="13" width="5.125" style="253" customWidth="1"/>
    <col min="14" max="14" width="7.125" style="199" customWidth="1"/>
    <col min="15" max="15" width="5.125" style="253" customWidth="1"/>
    <col min="16" max="16" width="7.125" style="199" customWidth="1"/>
    <col min="17" max="17" width="5.125" style="253" customWidth="1"/>
    <col min="18" max="18" width="7.125" style="199" customWidth="1"/>
    <col min="19" max="19" width="5.125" style="253" customWidth="1"/>
    <col min="20" max="20" width="7.125" style="199" customWidth="1"/>
    <col min="21" max="21" width="5.125" style="253" customWidth="1"/>
    <col min="22" max="22" width="7.125" style="199" customWidth="1"/>
    <col min="23" max="23" width="5.125" style="253" customWidth="1"/>
    <col min="24" max="16384" width="8.75390625" style="199" customWidth="1"/>
  </cols>
  <sheetData>
    <row r="1" spans="2:23" ht="24.75" customHeight="1">
      <c r="B1" s="200"/>
      <c r="C1" s="201"/>
      <c r="D1" s="200"/>
      <c r="E1" s="201"/>
      <c r="F1" s="200"/>
      <c r="G1" s="201"/>
      <c r="H1" s="200"/>
      <c r="I1" s="201"/>
      <c r="K1" s="202" t="s">
        <v>122</v>
      </c>
      <c r="L1" s="203" t="s">
        <v>123</v>
      </c>
      <c r="M1" s="204"/>
      <c r="N1" s="205"/>
      <c r="O1" s="204"/>
      <c r="P1" s="205"/>
      <c r="Q1" s="204"/>
      <c r="R1" s="205"/>
      <c r="S1" s="204"/>
      <c r="T1" s="205"/>
      <c r="U1" s="204"/>
      <c r="V1" s="205"/>
      <c r="W1" s="204"/>
    </row>
    <row r="2" spans="2:23" ht="24.75" customHeight="1">
      <c r="B2" s="206"/>
      <c r="C2" s="207"/>
      <c r="D2" s="206"/>
      <c r="E2" s="207"/>
      <c r="F2" s="206"/>
      <c r="G2" s="207"/>
      <c r="H2" s="206"/>
      <c r="I2" s="207"/>
      <c r="K2" s="208" t="s">
        <v>124</v>
      </c>
      <c r="L2" s="209" t="s">
        <v>125</v>
      </c>
      <c r="M2" s="210"/>
      <c r="N2" s="211"/>
      <c r="O2" s="210"/>
      <c r="P2" s="211"/>
      <c r="Q2" s="210"/>
      <c r="R2" s="212" t="s">
        <v>92</v>
      </c>
      <c r="S2" s="210"/>
      <c r="T2" s="211"/>
      <c r="U2" s="210"/>
      <c r="V2" s="211"/>
      <c r="W2" s="210"/>
    </row>
    <row r="3" spans="2:23" ht="24.75" customHeight="1">
      <c r="B3" s="213"/>
      <c r="C3" s="214"/>
      <c r="D3" s="213"/>
      <c r="E3" s="214"/>
      <c r="F3" s="286"/>
      <c r="G3" s="286"/>
      <c r="H3" s="213"/>
      <c r="I3" s="214"/>
      <c r="J3" s="144" t="s">
        <v>126</v>
      </c>
      <c r="K3" s="144"/>
      <c r="L3" s="294" t="s">
        <v>143</v>
      </c>
      <c r="M3" s="215"/>
      <c r="N3" s="278"/>
      <c r="O3" s="278"/>
      <c r="Q3" s="216"/>
      <c r="R3" s="217"/>
      <c r="S3" s="216"/>
      <c r="U3" s="218"/>
      <c r="V3" s="219" t="s">
        <v>28</v>
      </c>
      <c r="W3" s="220"/>
    </row>
    <row r="4" spans="1:23" s="221" customFormat="1" ht="57.75" customHeight="1">
      <c r="A4" s="281" t="s">
        <v>93</v>
      </c>
      <c r="B4" s="284" t="s">
        <v>127</v>
      </c>
      <c r="C4" s="285"/>
      <c r="D4" s="279" t="s">
        <v>128</v>
      </c>
      <c r="E4" s="280"/>
      <c r="F4" s="276" t="s">
        <v>129</v>
      </c>
      <c r="G4" s="277"/>
      <c r="H4" s="276" t="s">
        <v>130</v>
      </c>
      <c r="I4" s="277"/>
      <c r="J4" s="276" t="s">
        <v>131</v>
      </c>
      <c r="K4" s="277"/>
      <c r="L4" s="283" t="s">
        <v>132</v>
      </c>
      <c r="M4" s="169"/>
      <c r="N4" s="279" t="s">
        <v>133</v>
      </c>
      <c r="O4" s="280"/>
      <c r="P4" s="276" t="s">
        <v>134</v>
      </c>
      <c r="Q4" s="277"/>
      <c r="R4" s="276" t="s">
        <v>135</v>
      </c>
      <c r="S4" s="277"/>
      <c r="T4" s="276" t="s">
        <v>136</v>
      </c>
      <c r="U4" s="277"/>
      <c r="V4" s="276" t="s">
        <v>137</v>
      </c>
      <c r="W4" s="277"/>
    </row>
    <row r="5" spans="1:23" s="225" customFormat="1" ht="20.25" customHeight="1">
      <c r="A5" s="282"/>
      <c r="B5" s="222" t="s">
        <v>1</v>
      </c>
      <c r="C5" s="223" t="s">
        <v>33</v>
      </c>
      <c r="D5" s="222" t="s">
        <v>1</v>
      </c>
      <c r="E5" s="223" t="s">
        <v>33</v>
      </c>
      <c r="F5" s="222" t="s">
        <v>1</v>
      </c>
      <c r="G5" s="223" t="s">
        <v>33</v>
      </c>
      <c r="H5" s="222" t="s">
        <v>1</v>
      </c>
      <c r="I5" s="223" t="s">
        <v>33</v>
      </c>
      <c r="J5" s="222" t="s">
        <v>1</v>
      </c>
      <c r="K5" s="223" t="s">
        <v>33</v>
      </c>
      <c r="L5" s="222" t="s">
        <v>1</v>
      </c>
      <c r="M5" s="223" t="s">
        <v>33</v>
      </c>
      <c r="N5" s="222" t="s">
        <v>1</v>
      </c>
      <c r="O5" s="223" t="s">
        <v>33</v>
      </c>
      <c r="P5" s="222" t="s">
        <v>1</v>
      </c>
      <c r="Q5" s="223" t="s">
        <v>33</v>
      </c>
      <c r="R5" s="224" t="s">
        <v>1</v>
      </c>
      <c r="S5" s="223" t="s">
        <v>33</v>
      </c>
      <c r="T5" s="224" t="s">
        <v>1</v>
      </c>
      <c r="U5" s="223" t="s">
        <v>33</v>
      </c>
      <c r="V5" s="222" t="s">
        <v>1</v>
      </c>
      <c r="W5" s="223" t="s">
        <v>33</v>
      </c>
    </row>
    <row r="6" spans="1:23" s="230" customFormat="1" ht="20.25" customHeight="1">
      <c r="A6" s="226" t="s">
        <v>94</v>
      </c>
      <c r="B6" s="227">
        <f>SUM(B7:B13)</f>
        <v>52011</v>
      </c>
      <c r="C6" s="228">
        <f aca="true" t="shared" si="0" ref="C6:C33">B6/$B$6*100</f>
        <v>100</v>
      </c>
      <c r="D6" s="229">
        <f>'[3]資料庫'!B266</f>
        <v>46429</v>
      </c>
      <c r="E6" s="228">
        <f aca="true" t="shared" si="1" ref="E6:E33">D6/$D$6*100</f>
        <v>100</v>
      </c>
      <c r="F6" s="229">
        <f>'[3]資料庫'!C266</f>
        <v>222</v>
      </c>
      <c r="G6" s="228">
        <f aca="true" t="shared" si="2" ref="G6:G33">F6/$F$6*100</f>
        <v>100</v>
      </c>
      <c r="H6" s="229">
        <f>'[3]資料庫'!D266</f>
        <v>0</v>
      </c>
      <c r="I6" s="228"/>
      <c r="J6" s="229">
        <f>'[3]資料庫'!E266</f>
        <v>2360</v>
      </c>
      <c r="K6" s="228">
        <f aca="true" t="shared" si="3" ref="K6:K33">J6/$J$6*100</f>
        <v>100</v>
      </c>
      <c r="L6" s="229">
        <f>'[3]資料庫'!F266</f>
        <v>0</v>
      </c>
      <c r="M6" s="228"/>
      <c r="N6" s="229">
        <f>'[3]資料庫'!G266</f>
        <v>0</v>
      </c>
      <c r="O6" s="228"/>
      <c r="P6" s="229">
        <f>'[3]資料庫'!H266</f>
        <v>0</v>
      </c>
      <c r="Q6" s="228"/>
      <c r="R6" s="229">
        <f>'[3]資料庫'!I266</f>
        <v>0</v>
      </c>
      <c r="S6" s="228"/>
      <c r="T6" s="229">
        <f>'[3]資料庫'!J266</f>
        <v>3000</v>
      </c>
      <c r="U6" s="228">
        <f aca="true" t="shared" si="4" ref="U6:U33">T6/$T$6*100</f>
        <v>100</v>
      </c>
      <c r="V6" s="229">
        <f>'[3]資料庫'!K266</f>
        <v>0</v>
      </c>
      <c r="W6" s="228"/>
    </row>
    <row r="7" spans="1:23" s="234" customFormat="1" ht="20.25" customHeight="1">
      <c r="A7" s="231" t="s">
        <v>100</v>
      </c>
      <c r="B7" s="232">
        <f aca="true" t="shared" si="5" ref="B7:B13">+D7+F7+H7+J7+L7+N7+P7+R7+T7+V7</f>
        <v>3000</v>
      </c>
      <c r="C7" s="233">
        <f t="shared" si="0"/>
        <v>5.768010613139528</v>
      </c>
      <c r="D7" s="232">
        <f>'[3]資料庫'!B267</f>
        <v>0</v>
      </c>
      <c r="E7" s="233">
        <f t="shared" si="1"/>
        <v>0</v>
      </c>
      <c r="F7" s="232">
        <f>'[3]資料庫'!C267</f>
        <v>0</v>
      </c>
      <c r="G7" s="233">
        <f t="shared" si="2"/>
        <v>0</v>
      </c>
      <c r="H7" s="232">
        <f>'[3]資料庫'!D267</f>
        <v>0</v>
      </c>
      <c r="I7" s="233"/>
      <c r="J7" s="232">
        <f>'[3]資料庫'!E267</f>
        <v>0</v>
      </c>
      <c r="K7" s="233">
        <f t="shared" si="3"/>
        <v>0</v>
      </c>
      <c r="L7" s="232">
        <f>'[3]資料庫'!F267</f>
        <v>0</v>
      </c>
      <c r="M7" s="233"/>
      <c r="N7" s="232">
        <f>'[3]資料庫'!G267</f>
        <v>0</v>
      </c>
      <c r="O7" s="233"/>
      <c r="P7" s="232">
        <f>'[3]資料庫'!H267</f>
        <v>0</v>
      </c>
      <c r="Q7" s="233"/>
      <c r="R7" s="232">
        <f>'[3]資料庫'!I267</f>
        <v>0</v>
      </c>
      <c r="S7" s="233"/>
      <c r="T7" s="232">
        <f>'[3]資料庫'!J267</f>
        <v>3000</v>
      </c>
      <c r="U7" s="233">
        <f t="shared" si="4"/>
        <v>100</v>
      </c>
      <c r="V7" s="232">
        <f>'[3]資料庫'!K267</f>
        <v>0</v>
      </c>
      <c r="W7" s="233"/>
    </row>
    <row r="8" spans="1:23" s="234" customFormat="1" ht="20.25" customHeight="1">
      <c r="A8" s="231" t="s">
        <v>101</v>
      </c>
      <c r="B8" s="232">
        <f t="shared" si="5"/>
        <v>0</v>
      </c>
      <c r="C8" s="233">
        <f t="shared" si="0"/>
        <v>0</v>
      </c>
      <c r="D8" s="232">
        <f>'[3]資料庫'!B268</f>
        <v>0</v>
      </c>
      <c r="E8" s="233">
        <f t="shared" si="1"/>
        <v>0</v>
      </c>
      <c r="F8" s="232">
        <f>'[3]資料庫'!C268</f>
        <v>0</v>
      </c>
      <c r="G8" s="233">
        <f t="shared" si="2"/>
        <v>0</v>
      </c>
      <c r="H8" s="232">
        <f>'[3]資料庫'!D268</f>
        <v>0</v>
      </c>
      <c r="I8" s="233"/>
      <c r="J8" s="232">
        <f>'[3]資料庫'!E268</f>
        <v>0</v>
      </c>
      <c r="K8" s="233">
        <f t="shared" si="3"/>
        <v>0</v>
      </c>
      <c r="L8" s="232">
        <f>'[3]資料庫'!F268</f>
        <v>0</v>
      </c>
      <c r="M8" s="233"/>
      <c r="N8" s="232">
        <f>'[3]資料庫'!G268</f>
        <v>0</v>
      </c>
      <c r="O8" s="233"/>
      <c r="P8" s="232">
        <f>'[3]資料庫'!H268</f>
        <v>0</v>
      </c>
      <c r="Q8" s="233"/>
      <c r="R8" s="232">
        <f>'[3]資料庫'!I268</f>
        <v>0</v>
      </c>
      <c r="S8" s="233"/>
      <c r="T8" s="232">
        <f>'[3]資料庫'!J268</f>
        <v>0</v>
      </c>
      <c r="U8" s="233">
        <f t="shared" si="4"/>
        <v>0</v>
      </c>
      <c r="V8" s="232">
        <f>'[3]資料庫'!K268</f>
        <v>0</v>
      </c>
      <c r="W8" s="233"/>
    </row>
    <row r="9" spans="1:23" s="234" customFormat="1" ht="20.25" customHeight="1">
      <c r="A9" s="231" t="s">
        <v>102</v>
      </c>
      <c r="B9" s="232">
        <f t="shared" si="5"/>
        <v>2360</v>
      </c>
      <c r="C9" s="233">
        <f t="shared" si="0"/>
        <v>4.537501682336429</v>
      </c>
      <c r="D9" s="232">
        <f>'[3]資料庫'!B269</f>
        <v>0</v>
      </c>
      <c r="E9" s="233">
        <f t="shared" si="1"/>
        <v>0</v>
      </c>
      <c r="F9" s="232">
        <f>'[3]資料庫'!C269</f>
        <v>0</v>
      </c>
      <c r="G9" s="233">
        <f t="shared" si="2"/>
        <v>0</v>
      </c>
      <c r="H9" s="232">
        <f>'[3]資料庫'!D269</f>
        <v>0</v>
      </c>
      <c r="I9" s="233"/>
      <c r="J9" s="232">
        <f>'[3]資料庫'!E269</f>
        <v>2360</v>
      </c>
      <c r="K9" s="233">
        <f t="shared" si="3"/>
        <v>100</v>
      </c>
      <c r="L9" s="232">
        <f>'[3]資料庫'!F269</f>
        <v>0</v>
      </c>
      <c r="M9" s="233"/>
      <c r="N9" s="232">
        <f>'[3]資料庫'!G269</f>
        <v>0</v>
      </c>
      <c r="O9" s="233"/>
      <c r="P9" s="232">
        <f>'[3]資料庫'!H269</f>
        <v>0</v>
      </c>
      <c r="Q9" s="233"/>
      <c r="R9" s="232">
        <f>'[3]資料庫'!I269</f>
        <v>0</v>
      </c>
      <c r="S9" s="233"/>
      <c r="T9" s="232">
        <f>'[3]資料庫'!J269</f>
        <v>0</v>
      </c>
      <c r="U9" s="233">
        <f t="shared" si="4"/>
        <v>0</v>
      </c>
      <c r="V9" s="232">
        <f>'[3]資料庫'!K269</f>
        <v>0</v>
      </c>
      <c r="W9" s="233"/>
    </row>
    <row r="10" spans="1:23" s="234" customFormat="1" ht="20.25" customHeight="1">
      <c r="A10" s="231" t="s">
        <v>138</v>
      </c>
      <c r="B10" s="232">
        <f t="shared" si="5"/>
        <v>46651</v>
      </c>
      <c r="C10" s="233">
        <f t="shared" si="0"/>
        <v>89.69448770452404</v>
      </c>
      <c r="D10" s="232">
        <f>'[3]資料庫'!B270</f>
        <v>46429</v>
      </c>
      <c r="E10" s="233">
        <f t="shared" si="1"/>
        <v>100</v>
      </c>
      <c r="F10" s="232">
        <f>'[3]資料庫'!C270</f>
        <v>222</v>
      </c>
      <c r="G10" s="233">
        <f t="shared" si="2"/>
        <v>100</v>
      </c>
      <c r="H10" s="232">
        <f>'[3]資料庫'!D270</f>
        <v>0</v>
      </c>
      <c r="I10" s="233"/>
      <c r="J10" s="232">
        <f>'[3]資料庫'!E270</f>
        <v>0</v>
      </c>
      <c r="K10" s="233">
        <f t="shared" si="3"/>
        <v>0</v>
      </c>
      <c r="L10" s="232">
        <f>'[3]資料庫'!F270</f>
        <v>0</v>
      </c>
      <c r="M10" s="233"/>
      <c r="N10" s="232">
        <f>'[3]資料庫'!G270</f>
        <v>0</v>
      </c>
      <c r="O10" s="233"/>
      <c r="P10" s="232">
        <f>'[3]資料庫'!H270</f>
        <v>0</v>
      </c>
      <c r="Q10" s="233"/>
      <c r="R10" s="232">
        <f>'[3]資料庫'!I270</f>
        <v>0</v>
      </c>
      <c r="S10" s="233"/>
      <c r="T10" s="232">
        <f>'[3]資料庫'!J270</f>
        <v>0</v>
      </c>
      <c r="U10" s="233">
        <f t="shared" si="4"/>
        <v>0</v>
      </c>
      <c r="V10" s="232">
        <f>'[3]資料庫'!K270</f>
        <v>0</v>
      </c>
      <c r="W10" s="233"/>
    </row>
    <row r="11" spans="1:23" s="234" customFormat="1" ht="20.25" customHeight="1">
      <c r="A11" s="231" t="s">
        <v>104</v>
      </c>
      <c r="B11" s="232">
        <f t="shared" si="5"/>
        <v>0</v>
      </c>
      <c r="C11" s="233">
        <f t="shared" si="0"/>
        <v>0</v>
      </c>
      <c r="D11" s="232">
        <f>'[3]資料庫'!B271</f>
        <v>0</v>
      </c>
      <c r="E11" s="233">
        <f t="shared" si="1"/>
        <v>0</v>
      </c>
      <c r="F11" s="232">
        <f>'[3]資料庫'!C271</f>
        <v>0</v>
      </c>
      <c r="G11" s="233">
        <f t="shared" si="2"/>
        <v>0</v>
      </c>
      <c r="H11" s="232">
        <f>'[3]資料庫'!D271</f>
        <v>0</v>
      </c>
      <c r="I11" s="233"/>
      <c r="J11" s="232">
        <f>'[3]資料庫'!E271</f>
        <v>0</v>
      </c>
      <c r="K11" s="233">
        <f t="shared" si="3"/>
        <v>0</v>
      </c>
      <c r="L11" s="232">
        <f>'[3]資料庫'!F271</f>
        <v>0</v>
      </c>
      <c r="M11" s="233"/>
      <c r="N11" s="232">
        <f>'[3]資料庫'!G271</f>
        <v>0</v>
      </c>
      <c r="O11" s="233"/>
      <c r="P11" s="232">
        <f>'[3]資料庫'!H271</f>
        <v>0</v>
      </c>
      <c r="Q11" s="233"/>
      <c r="R11" s="232">
        <f>'[3]資料庫'!I271</f>
        <v>0</v>
      </c>
      <c r="S11" s="233"/>
      <c r="T11" s="232">
        <f>'[3]資料庫'!J271</f>
        <v>0</v>
      </c>
      <c r="U11" s="233">
        <f t="shared" si="4"/>
        <v>0</v>
      </c>
      <c r="V11" s="232">
        <f>'[3]資料庫'!K271</f>
        <v>0</v>
      </c>
      <c r="W11" s="233"/>
    </row>
    <row r="12" spans="1:23" s="234" customFormat="1" ht="20.25" customHeight="1">
      <c r="A12" s="231" t="s">
        <v>105</v>
      </c>
      <c r="B12" s="232">
        <f t="shared" si="5"/>
        <v>0</v>
      </c>
      <c r="C12" s="233">
        <f t="shared" si="0"/>
        <v>0</v>
      </c>
      <c r="D12" s="232">
        <f>'[3]資料庫'!B272</f>
        <v>0</v>
      </c>
      <c r="E12" s="233">
        <f t="shared" si="1"/>
        <v>0</v>
      </c>
      <c r="F12" s="232">
        <f>'[3]資料庫'!C272</f>
        <v>0</v>
      </c>
      <c r="G12" s="233">
        <f t="shared" si="2"/>
        <v>0</v>
      </c>
      <c r="H12" s="232">
        <f>'[3]資料庫'!D272</f>
        <v>0</v>
      </c>
      <c r="I12" s="233"/>
      <c r="J12" s="232">
        <f>'[3]資料庫'!E272</f>
        <v>0</v>
      </c>
      <c r="K12" s="233">
        <f t="shared" si="3"/>
        <v>0</v>
      </c>
      <c r="L12" s="232">
        <f>'[3]資料庫'!F272</f>
        <v>0</v>
      </c>
      <c r="M12" s="233"/>
      <c r="N12" s="232">
        <f>'[3]資料庫'!G272</f>
        <v>0</v>
      </c>
      <c r="O12" s="233"/>
      <c r="P12" s="232">
        <f>'[3]資料庫'!H272</f>
        <v>0</v>
      </c>
      <c r="Q12" s="233"/>
      <c r="R12" s="232">
        <f>'[3]資料庫'!I272</f>
        <v>0</v>
      </c>
      <c r="S12" s="233"/>
      <c r="T12" s="232">
        <f>'[3]資料庫'!J272</f>
        <v>0</v>
      </c>
      <c r="U12" s="233">
        <f t="shared" si="4"/>
        <v>0</v>
      </c>
      <c r="V12" s="232">
        <f>'[3]資料庫'!K272</f>
        <v>0</v>
      </c>
      <c r="W12" s="233"/>
    </row>
    <row r="13" spans="1:23" s="234" customFormat="1" ht="20.25" customHeight="1">
      <c r="A13" s="231" t="s">
        <v>87</v>
      </c>
      <c r="B13" s="232">
        <f t="shared" si="5"/>
        <v>0</v>
      </c>
      <c r="C13" s="233">
        <f t="shared" si="0"/>
        <v>0</v>
      </c>
      <c r="D13" s="232">
        <f>'[3]資料庫'!B273</f>
        <v>0</v>
      </c>
      <c r="E13" s="233">
        <f t="shared" si="1"/>
        <v>0</v>
      </c>
      <c r="F13" s="232">
        <f>'[3]資料庫'!C273</f>
        <v>0</v>
      </c>
      <c r="G13" s="233">
        <f t="shared" si="2"/>
        <v>0</v>
      </c>
      <c r="H13" s="232">
        <f>'[3]資料庫'!D273</f>
        <v>0</v>
      </c>
      <c r="I13" s="233"/>
      <c r="J13" s="232">
        <f>'[3]資料庫'!E273</f>
        <v>0</v>
      </c>
      <c r="K13" s="233">
        <f t="shared" si="3"/>
        <v>0</v>
      </c>
      <c r="L13" s="232">
        <f>'[3]資料庫'!F273</f>
        <v>0</v>
      </c>
      <c r="M13" s="233"/>
      <c r="N13" s="232">
        <f>'[3]資料庫'!G273</f>
        <v>0</v>
      </c>
      <c r="O13" s="233"/>
      <c r="P13" s="232">
        <f>'[3]資料庫'!H273</f>
        <v>0</v>
      </c>
      <c r="Q13" s="233"/>
      <c r="R13" s="232">
        <f>'[3]資料庫'!I273</f>
        <v>0</v>
      </c>
      <c r="S13" s="233"/>
      <c r="T13" s="232">
        <f>'[3]資料庫'!J273</f>
        <v>0</v>
      </c>
      <c r="U13" s="233">
        <f t="shared" si="4"/>
        <v>0</v>
      </c>
      <c r="V13" s="232">
        <f>'[3]資料庫'!K273</f>
        <v>0</v>
      </c>
      <c r="W13" s="233"/>
    </row>
    <row r="14" spans="1:23" s="230" customFormat="1" ht="20.25" customHeight="1">
      <c r="A14" s="235" t="s">
        <v>106</v>
      </c>
      <c r="B14" s="229">
        <f>SUM(B15:B24)</f>
        <v>404256</v>
      </c>
      <c r="C14" s="228">
        <f t="shared" si="0"/>
        <v>777.2509661417777</v>
      </c>
      <c r="D14" s="229">
        <f>'[3]資料庫'!B274</f>
        <v>47761</v>
      </c>
      <c r="E14" s="228">
        <f t="shared" si="1"/>
        <v>102.86889659480067</v>
      </c>
      <c r="F14" s="229">
        <f>'[3]資料庫'!C274</f>
        <v>224</v>
      </c>
      <c r="G14" s="228">
        <f t="shared" si="2"/>
        <v>100.9009009009009</v>
      </c>
      <c r="H14" s="229">
        <f>'[3]資料庫'!D274</f>
        <v>480</v>
      </c>
      <c r="I14" s="228"/>
      <c r="J14" s="229">
        <f>'[3]資料庫'!E274</f>
        <v>2249</v>
      </c>
      <c r="K14" s="228">
        <f t="shared" si="3"/>
        <v>95.29661016949153</v>
      </c>
      <c r="L14" s="229">
        <f>'[3]資料庫'!F274</f>
        <v>590</v>
      </c>
      <c r="M14" s="228"/>
      <c r="N14" s="229">
        <f>'[3]資料庫'!G274</f>
        <v>51865</v>
      </c>
      <c r="O14" s="228"/>
      <c r="P14" s="229">
        <f>'[3]資料庫'!H274</f>
        <v>240368</v>
      </c>
      <c r="Q14" s="228"/>
      <c r="R14" s="229">
        <f>'[3]資料庫'!I274</f>
        <v>60161</v>
      </c>
      <c r="S14" s="228"/>
      <c r="T14" s="229">
        <f>'[3]資料庫'!J274</f>
        <v>538</v>
      </c>
      <c r="U14" s="228">
        <f t="shared" si="4"/>
        <v>17.933333333333334</v>
      </c>
      <c r="V14" s="229">
        <f>'[3]資料庫'!K274</f>
        <v>20</v>
      </c>
      <c r="W14" s="228"/>
    </row>
    <row r="15" spans="1:23" s="234" customFormat="1" ht="20.25" customHeight="1">
      <c r="A15" s="231" t="s">
        <v>8</v>
      </c>
      <c r="B15" s="232">
        <f aca="true" t="shared" si="6" ref="B15:B24">+D15+F15+H15+J15+L15+N15+P15+R15+T15+V15</f>
        <v>0</v>
      </c>
      <c r="C15" s="233">
        <f t="shared" si="0"/>
        <v>0</v>
      </c>
      <c r="D15" s="232">
        <f>'[3]資料庫'!B275</f>
        <v>0</v>
      </c>
      <c r="E15" s="233">
        <f t="shared" si="1"/>
        <v>0</v>
      </c>
      <c r="F15" s="232">
        <f>'[3]資料庫'!C275</f>
        <v>0</v>
      </c>
      <c r="G15" s="233">
        <f t="shared" si="2"/>
        <v>0</v>
      </c>
      <c r="H15" s="232">
        <f>'[3]資料庫'!D275</f>
        <v>0</v>
      </c>
      <c r="I15" s="233"/>
      <c r="J15" s="232">
        <f>'[3]資料庫'!E275</f>
        <v>0</v>
      </c>
      <c r="K15" s="233">
        <f t="shared" si="3"/>
        <v>0</v>
      </c>
      <c r="L15" s="232">
        <f>'[3]資料庫'!F275</f>
        <v>0</v>
      </c>
      <c r="M15" s="233"/>
      <c r="N15" s="232">
        <f>'[3]資料庫'!G275</f>
        <v>0</v>
      </c>
      <c r="O15" s="233"/>
      <c r="P15" s="232">
        <f>'[3]資料庫'!H275</f>
        <v>0</v>
      </c>
      <c r="Q15" s="233"/>
      <c r="R15" s="232">
        <f>'[3]資料庫'!I275</f>
        <v>0</v>
      </c>
      <c r="S15" s="233"/>
      <c r="T15" s="232">
        <f>'[3]資料庫'!J275</f>
        <v>0</v>
      </c>
      <c r="U15" s="233">
        <f t="shared" si="4"/>
        <v>0</v>
      </c>
      <c r="V15" s="232">
        <f>'[3]資料庫'!K275</f>
        <v>0</v>
      </c>
      <c r="W15" s="233"/>
    </row>
    <row r="16" spans="1:23" s="234" customFormat="1" ht="20.25" customHeight="1">
      <c r="A16" s="231" t="s">
        <v>7</v>
      </c>
      <c r="B16" s="232">
        <f t="shared" si="6"/>
        <v>0</v>
      </c>
      <c r="C16" s="233">
        <f t="shared" si="0"/>
        <v>0</v>
      </c>
      <c r="D16" s="232">
        <f>'[3]資料庫'!B276</f>
        <v>0</v>
      </c>
      <c r="E16" s="233">
        <f t="shared" si="1"/>
        <v>0</v>
      </c>
      <c r="F16" s="232">
        <f>'[3]資料庫'!C276</f>
        <v>0</v>
      </c>
      <c r="G16" s="233">
        <f t="shared" si="2"/>
        <v>0</v>
      </c>
      <c r="H16" s="232">
        <f>'[3]資料庫'!D276</f>
        <v>0</v>
      </c>
      <c r="I16" s="233"/>
      <c r="J16" s="232">
        <f>'[3]資料庫'!E276</f>
        <v>0</v>
      </c>
      <c r="K16" s="233">
        <f t="shared" si="3"/>
        <v>0</v>
      </c>
      <c r="L16" s="232">
        <f>'[3]資料庫'!F276</f>
        <v>0</v>
      </c>
      <c r="M16" s="233"/>
      <c r="N16" s="232">
        <f>'[3]資料庫'!G276</f>
        <v>0</v>
      </c>
      <c r="O16" s="233"/>
      <c r="P16" s="232">
        <f>'[3]資料庫'!H276</f>
        <v>0</v>
      </c>
      <c r="Q16" s="233"/>
      <c r="R16" s="232">
        <f>'[3]資料庫'!I276</f>
        <v>0</v>
      </c>
      <c r="S16" s="233"/>
      <c r="T16" s="232">
        <f>'[3]資料庫'!J276</f>
        <v>0</v>
      </c>
      <c r="U16" s="233">
        <f t="shared" si="4"/>
        <v>0</v>
      </c>
      <c r="V16" s="232">
        <f>'[3]資料庫'!K276</f>
        <v>0</v>
      </c>
      <c r="W16" s="233"/>
    </row>
    <row r="17" spans="1:23" s="234" customFormat="1" ht="20.25" customHeight="1">
      <c r="A17" s="231" t="s">
        <v>109</v>
      </c>
      <c r="B17" s="232">
        <f t="shared" si="6"/>
        <v>2060</v>
      </c>
      <c r="C17" s="233">
        <f t="shared" si="0"/>
        <v>3.960700621022476</v>
      </c>
      <c r="D17" s="232">
        <f>'[3]資料庫'!B277</f>
        <v>0</v>
      </c>
      <c r="E17" s="233">
        <f t="shared" si="1"/>
        <v>0</v>
      </c>
      <c r="F17" s="232">
        <f>'[3]資料庫'!C277</f>
        <v>0</v>
      </c>
      <c r="G17" s="233">
        <f t="shared" si="2"/>
        <v>0</v>
      </c>
      <c r="H17" s="232">
        <f>'[3]資料庫'!D277</f>
        <v>0</v>
      </c>
      <c r="I17" s="233"/>
      <c r="J17" s="232">
        <f>'[3]資料庫'!E277</f>
        <v>2060</v>
      </c>
      <c r="K17" s="233">
        <f t="shared" si="3"/>
        <v>87.28813559322035</v>
      </c>
      <c r="L17" s="232">
        <f>'[3]資料庫'!F277</f>
        <v>0</v>
      </c>
      <c r="M17" s="233"/>
      <c r="N17" s="232">
        <f>'[3]資料庫'!G277</f>
        <v>0</v>
      </c>
      <c r="O17" s="233"/>
      <c r="P17" s="232">
        <f>'[3]資料庫'!H277</f>
        <v>0</v>
      </c>
      <c r="Q17" s="233"/>
      <c r="R17" s="232">
        <f>'[3]資料庫'!I277</f>
        <v>0</v>
      </c>
      <c r="S17" s="233"/>
      <c r="T17" s="232">
        <f>'[3]資料庫'!J277</f>
        <v>0</v>
      </c>
      <c r="U17" s="233">
        <f t="shared" si="4"/>
        <v>0</v>
      </c>
      <c r="V17" s="232">
        <f>'[3]資料庫'!K277</f>
        <v>0</v>
      </c>
      <c r="W17" s="233"/>
    </row>
    <row r="18" spans="1:23" s="234" customFormat="1" ht="20.25" customHeight="1">
      <c r="A18" s="231" t="s">
        <v>139</v>
      </c>
      <c r="B18" s="232">
        <f t="shared" si="6"/>
        <v>46274</v>
      </c>
      <c r="C18" s="233">
        <f t="shared" si="0"/>
        <v>88.96964103747284</v>
      </c>
      <c r="D18" s="232">
        <f>'[3]資料庫'!B278</f>
        <v>46050</v>
      </c>
      <c r="E18" s="233">
        <f t="shared" si="1"/>
        <v>99.18369984277068</v>
      </c>
      <c r="F18" s="232">
        <f>'[3]資料庫'!C278</f>
        <v>224</v>
      </c>
      <c r="G18" s="233">
        <f t="shared" si="2"/>
        <v>100.9009009009009</v>
      </c>
      <c r="H18" s="232">
        <f>'[3]資料庫'!D278</f>
        <v>0</v>
      </c>
      <c r="I18" s="233"/>
      <c r="J18" s="232">
        <f>'[3]資料庫'!E278</f>
        <v>0</v>
      </c>
      <c r="K18" s="233">
        <f t="shared" si="3"/>
        <v>0</v>
      </c>
      <c r="L18" s="232">
        <f>'[3]資料庫'!F278</f>
        <v>0</v>
      </c>
      <c r="M18" s="233"/>
      <c r="N18" s="232">
        <f>'[3]資料庫'!G278</f>
        <v>0</v>
      </c>
      <c r="O18" s="233"/>
      <c r="P18" s="232">
        <f>'[3]資料庫'!H278</f>
        <v>0</v>
      </c>
      <c r="Q18" s="233"/>
      <c r="R18" s="232">
        <f>'[3]資料庫'!I278</f>
        <v>0</v>
      </c>
      <c r="S18" s="233"/>
      <c r="T18" s="232">
        <f>'[3]資料庫'!J278</f>
        <v>0</v>
      </c>
      <c r="U18" s="233">
        <f t="shared" si="4"/>
        <v>0</v>
      </c>
      <c r="V18" s="232">
        <f>'[3]資料庫'!K278</f>
        <v>0</v>
      </c>
      <c r="W18" s="233"/>
    </row>
    <row r="19" spans="1:23" s="234" customFormat="1" ht="20.25" customHeight="1">
      <c r="A19" s="231" t="s">
        <v>111</v>
      </c>
      <c r="B19" s="232">
        <f t="shared" si="6"/>
        <v>0</v>
      </c>
      <c r="C19" s="233">
        <f t="shared" si="0"/>
        <v>0</v>
      </c>
      <c r="D19" s="232">
        <f>'[3]資料庫'!B279</f>
        <v>0</v>
      </c>
      <c r="E19" s="233">
        <f t="shared" si="1"/>
        <v>0</v>
      </c>
      <c r="F19" s="232">
        <f>'[3]資料庫'!C279</f>
        <v>0</v>
      </c>
      <c r="G19" s="233">
        <f t="shared" si="2"/>
        <v>0</v>
      </c>
      <c r="H19" s="232">
        <f>'[3]資料庫'!D279</f>
        <v>0</v>
      </c>
      <c r="I19" s="233"/>
      <c r="J19" s="232">
        <f>'[3]資料庫'!E279</f>
        <v>0</v>
      </c>
      <c r="K19" s="233">
        <f t="shared" si="3"/>
        <v>0</v>
      </c>
      <c r="L19" s="232">
        <f>'[3]資料庫'!F279</f>
        <v>0</v>
      </c>
      <c r="M19" s="233"/>
      <c r="N19" s="232">
        <f>'[3]資料庫'!G279</f>
        <v>0</v>
      </c>
      <c r="O19" s="233"/>
      <c r="P19" s="232">
        <f>'[3]資料庫'!H279</f>
        <v>0</v>
      </c>
      <c r="Q19" s="233"/>
      <c r="R19" s="232">
        <f>'[3]資料庫'!I279</f>
        <v>0</v>
      </c>
      <c r="S19" s="233"/>
      <c r="T19" s="232">
        <f>'[3]資料庫'!J279</f>
        <v>0</v>
      </c>
      <c r="U19" s="233">
        <f t="shared" si="4"/>
        <v>0</v>
      </c>
      <c r="V19" s="232">
        <f>'[3]資料庫'!K279</f>
        <v>0</v>
      </c>
      <c r="W19" s="233"/>
    </row>
    <row r="20" spans="1:23" s="234" customFormat="1" ht="20.25" customHeight="1">
      <c r="A20" s="231" t="s">
        <v>88</v>
      </c>
      <c r="B20" s="232">
        <f t="shared" si="6"/>
        <v>480</v>
      </c>
      <c r="C20" s="233">
        <f t="shared" si="0"/>
        <v>0.9228816981023245</v>
      </c>
      <c r="D20" s="232">
        <f>'[3]資料庫'!B280</f>
        <v>0</v>
      </c>
      <c r="E20" s="233">
        <f t="shared" si="1"/>
        <v>0</v>
      </c>
      <c r="F20" s="232">
        <f>'[3]資料庫'!C280</f>
        <v>0</v>
      </c>
      <c r="G20" s="233">
        <f t="shared" si="2"/>
        <v>0</v>
      </c>
      <c r="H20" s="232">
        <f>'[3]資料庫'!D280</f>
        <v>480</v>
      </c>
      <c r="I20" s="233"/>
      <c r="J20" s="232">
        <f>'[3]資料庫'!E280</f>
        <v>0</v>
      </c>
      <c r="K20" s="233">
        <f t="shared" si="3"/>
        <v>0</v>
      </c>
      <c r="L20" s="232">
        <f>'[3]資料庫'!F280</f>
        <v>0</v>
      </c>
      <c r="M20" s="233"/>
      <c r="N20" s="232">
        <f>'[3]資料庫'!G280</f>
        <v>0</v>
      </c>
      <c r="O20" s="233"/>
      <c r="P20" s="232">
        <f>'[3]資料庫'!H280</f>
        <v>0</v>
      </c>
      <c r="Q20" s="233"/>
      <c r="R20" s="232">
        <f>'[3]資料庫'!I280</f>
        <v>0</v>
      </c>
      <c r="S20" s="233"/>
      <c r="T20" s="232">
        <f>'[3]資料庫'!J280</f>
        <v>0</v>
      </c>
      <c r="U20" s="233">
        <f t="shared" si="4"/>
        <v>0</v>
      </c>
      <c r="V20" s="232">
        <f>'[3]資料庫'!K280</f>
        <v>0</v>
      </c>
      <c r="W20" s="233"/>
    </row>
    <row r="21" spans="1:23" s="234" customFormat="1" ht="20.25" customHeight="1">
      <c r="A21" s="236" t="s">
        <v>140</v>
      </c>
      <c r="B21" s="232">
        <f t="shared" si="6"/>
        <v>120386</v>
      </c>
      <c r="C21" s="233">
        <f t="shared" si="0"/>
        <v>231.46257522447175</v>
      </c>
      <c r="D21" s="232">
        <f>'[3]資料庫'!B281</f>
        <v>0</v>
      </c>
      <c r="E21" s="233">
        <f t="shared" si="1"/>
        <v>0</v>
      </c>
      <c r="F21" s="232">
        <f>'[3]資料庫'!C281</f>
        <v>0</v>
      </c>
      <c r="G21" s="233">
        <f t="shared" si="2"/>
        <v>0</v>
      </c>
      <c r="H21" s="232">
        <f>'[3]資料庫'!D281</f>
        <v>0</v>
      </c>
      <c r="I21" s="233"/>
      <c r="J21" s="232">
        <f>'[3]資料庫'!E281</f>
        <v>0</v>
      </c>
      <c r="K21" s="233">
        <f t="shared" si="3"/>
        <v>0</v>
      </c>
      <c r="L21" s="232">
        <f>'[3]資料庫'!F281</f>
        <v>0</v>
      </c>
      <c r="M21" s="233"/>
      <c r="N21" s="232">
        <f>'[3]資料庫'!G281</f>
        <v>51540</v>
      </c>
      <c r="O21" s="233"/>
      <c r="P21" s="232">
        <f>'[3]資料庫'!H281</f>
        <v>8664</v>
      </c>
      <c r="Q21" s="233"/>
      <c r="R21" s="232">
        <f>'[3]資料庫'!I281</f>
        <v>59779</v>
      </c>
      <c r="S21" s="233"/>
      <c r="T21" s="232">
        <f>'[3]資料庫'!J281</f>
        <v>403</v>
      </c>
      <c r="U21" s="233">
        <f t="shared" si="4"/>
        <v>13.433333333333334</v>
      </c>
      <c r="V21" s="232">
        <f>'[3]資料庫'!K281</f>
        <v>0</v>
      </c>
      <c r="W21" s="233"/>
    </row>
    <row r="22" spans="1:23" s="234" customFormat="1" ht="20.25" customHeight="1">
      <c r="A22" s="231" t="s">
        <v>113</v>
      </c>
      <c r="B22" s="232">
        <f t="shared" si="6"/>
        <v>234766</v>
      </c>
      <c r="C22" s="233">
        <f t="shared" si="0"/>
        <v>451.3775932014382</v>
      </c>
      <c r="D22" s="232">
        <f>'[3]資料庫'!B282</f>
        <v>1421</v>
      </c>
      <c r="E22" s="233">
        <f t="shared" si="1"/>
        <v>3.0605871330418486</v>
      </c>
      <c r="F22" s="232">
        <f>'[3]資料庫'!C282</f>
        <v>0</v>
      </c>
      <c r="G22" s="233">
        <f t="shared" si="2"/>
        <v>0</v>
      </c>
      <c r="H22" s="232">
        <f>'[3]資料庫'!D282</f>
        <v>0</v>
      </c>
      <c r="I22" s="233"/>
      <c r="J22" s="232">
        <f>'[3]資料庫'!E282</f>
        <v>189</v>
      </c>
      <c r="K22" s="233">
        <f t="shared" si="3"/>
        <v>8.008474576271187</v>
      </c>
      <c r="L22" s="232">
        <f>'[3]資料庫'!F282</f>
        <v>590</v>
      </c>
      <c r="M22" s="233"/>
      <c r="N22" s="232">
        <f>'[3]資料庫'!G282</f>
        <v>325</v>
      </c>
      <c r="O22" s="233"/>
      <c r="P22" s="232">
        <f>'[3]資料庫'!H282</f>
        <v>231704</v>
      </c>
      <c r="Q22" s="233"/>
      <c r="R22" s="232">
        <f>'[3]資料庫'!I282</f>
        <v>382</v>
      </c>
      <c r="S22" s="233"/>
      <c r="T22" s="232">
        <f>'[3]資料庫'!J282</f>
        <v>135</v>
      </c>
      <c r="U22" s="233">
        <f t="shared" si="4"/>
        <v>4.5</v>
      </c>
      <c r="V22" s="232">
        <f>'[3]資料庫'!K282</f>
        <v>20</v>
      </c>
      <c r="W22" s="233"/>
    </row>
    <row r="23" spans="1:23" s="234" customFormat="1" ht="20.25" customHeight="1">
      <c r="A23" s="236" t="s">
        <v>114</v>
      </c>
      <c r="B23" s="232">
        <f t="shared" si="6"/>
        <v>290</v>
      </c>
      <c r="C23" s="233">
        <f t="shared" si="0"/>
        <v>0.5575743592701544</v>
      </c>
      <c r="D23" s="232">
        <f>'[3]資料庫'!B283</f>
        <v>290</v>
      </c>
      <c r="E23" s="233">
        <f t="shared" si="1"/>
        <v>0.6246096189881324</v>
      </c>
      <c r="F23" s="232">
        <f>'[3]資料庫'!C283</f>
        <v>0</v>
      </c>
      <c r="G23" s="233">
        <f t="shared" si="2"/>
        <v>0</v>
      </c>
      <c r="H23" s="232">
        <f>'[3]資料庫'!D283</f>
        <v>0</v>
      </c>
      <c r="I23" s="233"/>
      <c r="J23" s="232">
        <f>'[3]資料庫'!E283</f>
        <v>0</v>
      </c>
      <c r="K23" s="233">
        <f t="shared" si="3"/>
        <v>0</v>
      </c>
      <c r="L23" s="232">
        <f>'[3]資料庫'!F283</f>
        <v>0</v>
      </c>
      <c r="M23" s="233"/>
      <c r="N23" s="232">
        <f>'[3]資料庫'!G283</f>
        <v>0</v>
      </c>
      <c r="O23" s="233"/>
      <c r="P23" s="232">
        <f>'[3]資料庫'!H283</f>
        <v>0</v>
      </c>
      <c r="Q23" s="233"/>
      <c r="R23" s="232">
        <f>'[3]資料庫'!I283</f>
        <v>0</v>
      </c>
      <c r="S23" s="233"/>
      <c r="T23" s="232">
        <f>'[3]資料庫'!J283</f>
        <v>0</v>
      </c>
      <c r="U23" s="233">
        <f t="shared" si="4"/>
        <v>0</v>
      </c>
      <c r="V23" s="232">
        <f>'[3]資料庫'!K283</f>
        <v>0</v>
      </c>
      <c r="W23" s="233"/>
    </row>
    <row r="24" spans="1:23" s="234" customFormat="1" ht="20.25" customHeight="1">
      <c r="A24" s="236" t="s">
        <v>115</v>
      </c>
      <c r="B24" s="232">
        <f t="shared" si="6"/>
        <v>0</v>
      </c>
      <c r="C24" s="233">
        <f t="shared" si="0"/>
        <v>0</v>
      </c>
      <c r="D24" s="232">
        <f>'[3]資料庫'!B284</f>
        <v>0</v>
      </c>
      <c r="E24" s="233">
        <f t="shared" si="1"/>
        <v>0</v>
      </c>
      <c r="F24" s="232">
        <f>'[3]資料庫'!C284</f>
        <v>0</v>
      </c>
      <c r="G24" s="233">
        <f t="shared" si="2"/>
        <v>0</v>
      </c>
      <c r="H24" s="232">
        <f>'[3]資料庫'!D284</f>
        <v>0</v>
      </c>
      <c r="I24" s="233"/>
      <c r="J24" s="232">
        <f>'[3]資料庫'!E284</f>
        <v>0</v>
      </c>
      <c r="K24" s="233">
        <f t="shared" si="3"/>
        <v>0</v>
      </c>
      <c r="L24" s="232">
        <f>'[3]資料庫'!F284</f>
        <v>0</v>
      </c>
      <c r="M24" s="233"/>
      <c r="N24" s="232">
        <f>'[3]資料庫'!G284</f>
        <v>0</v>
      </c>
      <c r="O24" s="233"/>
      <c r="P24" s="232">
        <f>'[3]資料庫'!H284</f>
        <v>0</v>
      </c>
      <c r="Q24" s="233"/>
      <c r="R24" s="232">
        <f>'[3]資料庫'!I284</f>
        <v>0</v>
      </c>
      <c r="S24" s="233"/>
      <c r="T24" s="232">
        <f>'[3]資料庫'!J284</f>
        <v>0</v>
      </c>
      <c r="U24" s="233">
        <f t="shared" si="4"/>
        <v>0</v>
      </c>
      <c r="V24" s="232">
        <f>'[3]資料庫'!K284</f>
        <v>0</v>
      </c>
      <c r="W24" s="233"/>
    </row>
    <row r="25" spans="1:23" s="230" customFormat="1" ht="20.25" customHeight="1">
      <c r="A25" s="235" t="s">
        <v>116</v>
      </c>
      <c r="B25" s="229">
        <f>B6-B14</f>
        <v>-352245</v>
      </c>
      <c r="C25" s="228">
        <f t="shared" si="0"/>
        <v>-677.2509661417777</v>
      </c>
      <c r="D25" s="229">
        <f>'[3]資料庫'!B285</f>
        <v>-1332</v>
      </c>
      <c r="E25" s="228">
        <f t="shared" si="1"/>
        <v>-2.8688965948006637</v>
      </c>
      <c r="F25" s="229">
        <f>'[3]資料庫'!C285</f>
        <v>-2</v>
      </c>
      <c r="G25" s="228">
        <f t="shared" si="2"/>
        <v>-0.9009009009009009</v>
      </c>
      <c r="H25" s="229">
        <f>'[3]資料庫'!D285</f>
        <v>-480</v>
      </c>
      <c r="I25" s="228"/>
      <c r="J25" s="229">
        <f>'[3]資料庫'!E285</f>
        <v>111</v>
      </c>
      <c r="K25" s="228">
        <f t="shared" si="3"/>
        <v>4.703389830508475</v>
      </c>
      <c r="L25" s="229">
        <f>'[3]資料庫'!F285</f>
        <v>-590</v>
      </c>
      <c r="M25" s="228"/>
      <c r="N25" s="229">
        <f>'[3]資料庫'!G285</f>
        <v>-51865</v>
      </c>
      <c r="O25" s="228"/>
      <c r="P25" s="229">
        <f>'[3]資料庫'!H285</f>
        <v>-240368</v>
      </c>
      <c r="Q25" s="228"/>
      <c r="R25" s="229">
        <f>'[3]資料庫'!I285</f>
        <v>-60161</v>
      </c>
      <c r="S25" s="228"/>
      <c r="T25" s="229">
        <f>'[3]資料庫'!J285</f>
        <v>2462</v>
      </c>
      <c r="U25" s="228">
        <f t="shared" si="4"/>
        <v>82.06666666666666</v>
      </c>
      <c r="V25" s="229">
        <f>'[3]資料庫'!K285</f>
        <v>-20</v>
      </c>
      <c r="W25" s="228"/>
    </row>
    <row r="26" spans="1:23" s="230" customFormat="1" ht="20.25" customHeight="1">
      <c r="A26" s="235" t="s">
        <v>95</v>
      </c>
      <c r="B26" s="229">
        <f>SUM(B27:B28)</f>
        <v>606909</v>
      </c>
      <c r="C26" s="228">
        <f t="shared" si="0"/>
        <v>1166.885851069966</v>
      </c>
      <c r="D26" s="229">
        <f>'[3]資料庫'!B286</f>
        <v>2293</v>
      </c>
      <c r="E26" s="228">
        <f t="shared" si="1"/>
        <v>4.938723642550992</v>
      </c>
      <c r="F26" s="229">
        <f>'[3]資料庫'!C286</f>
        <v>2</v>
      </c>
      <c r="G26" s="228">
        <f t="shared" si="2"/>
        <v>0.9009009009009009</v>
      </c>
      <c r="H26" s="229">
        <f>'[3]資料庫'!D286</f>
        <v>90</v>
      </c>
      <c r="I26" s="228"/>
      <c r="J26" s="229">
        <f>'[3]資料庫'!E286</f>
        <v>250</v>
      </c>
      <c r="K26" s="228">
        <f t="shared" si="3"/>
        <v>10.59322033898305</v>
      </c>
      <c r="L26" s="229">
        <f>'[3]資料庫'!F286</f>
        <v>1130</v>
      </c>
      <c r="M26" s="228"/>
      <c r="N26" s="229">
        <f>'[3]資料庫'!G286</f>
        <v>1</v>
      </c>
      <c r="O26" s="228"/>
      <c r="P26" s="229">
        <f>'[3]資料庫'!H286</f>
        <v>103000</v>
      </c>
      <c r="Q26" s="228"/>
      <c r="R26" s="229">
        <f>'[3]資料庫'!I286</f>
        <v>500001</v>
      </c>
      <c r="S26" s="228"/>
      <c r="T26" s="229">
        <f>'[3]資料庫'!J286</f>
        <v>60</v>
      </c>
      <c r="U26" s="228">
        <f t="shared" si="4"/>
        <v>2</v>
      </c>
      <c r="V26" s="229">
        <f>'[3]資料庫'!K286</f>
        <v>82</v>
      </c>
      <c r="W26" s="228"/>
    </row>
    <row r="27" spans="1:23" s="234" customFormat="1" ht="20.25" customHeight="1">
      <c r="A27" s="231" t="s">
        <v>89</v>
      </c>
      <c r="B27" s="232">
        <f>+D27+F27+H27+J27+L27+N27+P27+R27+T27+V27</f>
        <v>5170</v>
      </c>
      <c r="C27" s="233">
        <f t="shared" si="0"/>
        <v>9.940204956643788</v>
      </c>
      <c r="D27" s="232">
        <f>'[3]資料庫'!B287</f>
        <v>554</v>
      </c>
      <c r="E27" s="233">
        <f t="shared" si="1"/>
        <v>1.1932197548945702</v>
      </c>
      <c r="F27" s="232">
        <f>'[3]資料庫'!C287</f>
        <v>2</v>
      </c>
      <c r="G27" s="233">
        <f t="shared" si="2"/>
        <v>0.9009009009009009</v>
      </c>
      <c r="H27" s="232">
        <f>'[3]資料庫'!D287</f>
        <v>90</v>
      </c>
      <c r="I27" s="233"/>
      <c r="J27" s="232">
        <f>'[3]資料庫'!E287</f>
        <v>250</v>
      </c>
      <c r="K27" s="233">
        <f t="shared" si="3"/>
        <v>10.59322033898305</v>
      </c>
      <c r="L27" s="232">
        <f>'[3]資料庫'!F287</f>
        <v>1130</v>
      </c>
      <c r="M27" s="233"/>
      <c r="N27" s="232">
        <f>'[3]資料庫'!G287</f>
        <v>1</v>
      </c>
      <c r="O27" s="233"/>
      <c r="P27" s="232">
        <f>'[3]資料庫'!H287</f>
        <v>3000</v>
      </c>
      <c r="Q27" s="233"/>
      <c r="R27" s="232">
        <f>'[3]資料庫'!I287</f>
        <v>1</v>
      </c>
      <c r="S27" s="233"/>
      <c r="T27" s="232">
        <f>'[3]資料庫'!J287</f>
        <v>60</v>
      </c>
      <c r="U27" s="233">
        <f t="shared" si="4"/>
        <v>2</v>
      </c>
      <c r="V27" s="232">
        <f>'[3]資料庫'!K287</f>
        <v>82</v>
      </c>
      <c r="W27" s="233"/>
    </row>
    <row r="28" spans="1:23" s="234" customFormat="1" ht="20.25" customHeight="1">
      <c r="A28" s="231" t="s">
        <v>90</v>
      </c>
      <c r="B28" s="232">
        <f>+D28+F28+H28+J28+L28+N28+P28+R28+T28+V28</f>
        <v>601739</v>
      </c>
      <c r="C28" s="233">
        <f t="shared" si="0"/>
        <v>1156.945646113322</v>
      </c>
      <c r="D28" s="232">
        <f>'[3]資料庫'!B288</f>
        <v>1739</v>
      </c>
      <c r="E28" s="233">
        <f t="shared" si="1"/>
        <v>3.7455038876564215</v>
      </c>
      <c r="F28" s="232">
        <f>'[3]資料庫'!C288</f>
        <v>0</v>
      </c>
      <c r="G28" s="233">
        <f t="shared" si="2"/>
        <v>0</v>
      </c>
      <c r="H28" s="232">
        <f>'[3]資料庫'!D288</f>
        <v>0</v>
      </c>
      <c r="I28" s="233"/>
      <c r="J28" s="232">
        <f>'[3]資料庫'!E288</f>
        <v>0</v>
      </c>
      <c r="K28" s="233">
        <f t="shared" si="3"/>
        <v>0</v>
      </c>
      <c r="L28" s="232">
        <f>'[3]資料庫'!F288</f>
        <v>0</v>
      </c>
      <c r="M28" s="233"/>
      <c r="N28" s="232">
        <f>'[3]資料庫'!G288</f>
        <v>0</v>
      </c>
      <c r="O28" s="233"/>
      <c r="P28" s="232">
        <f>'[3]資料庫'!H288</f>
        <v>100000</v>
      </c>
      <c r="Q28" s="233"/>
      <c r="R28" s="232">
        <f>'[3]資料庫'!I288</f>
        <v>500000</v>
      </c>
      <c r="S28" s="233"/>
      <c r="T28" s="232">
        <f>'[3]資料庫'!J288</f>
        <v>0</v>
      </c>
      <c r="U28" s="233">
        <f t="shared" si="4"/>
        <v>0</v>
      </c>
      <c r="V28" s="232">
        <f>'[3]資料庫'!K288</f>
        <v>0</v>
      </c>
      <c r="W28" s="233"/>
    </row>
    <row r="29" spans="1:23" s="230" customFormat="1" ht="20.25" customHeight="1">
      <c r="A29" s="237" t="s">
        <v>96</v>
      </c>
      <c r="B29" s="229">
        <f>SUM(B30:B31)</f>
        <v>246611</v>
      </c>
      <c r="C29" s="228">
        <f t="shared" si="0"/>
        <v>474.15162177231736</v>
      </c>
      <c r="D29" s="229">
        <f>'[3]資料庫'!B289</f>
        <v>611</v>
      </c>
      <c r="E29" s="228">
        <f t="shared" si="1"/>
        <v>1.3159878524198239</v>
      </c>
      <c r="F29" s="229">
        <f>'[3]資料庫'!C289</f>
        <v>0</v>
      </c>
      <c r="G29" s="228">
        <f t="shared" si="2"/>
        <v>0</v>
      </c>
      <c r="H29" s="229">
        <f>'[3]資料庫'!D289</f>
        <v>0</v>
      </c>
      <c r="I29" s="228"/>
      <c r="J29" s="229">
        <f>'[3]資料庫'!E289</f>
        <v>0</v>
      </c>
      <c r="K29" s="228">
        <f t="shared" si="3"/>
        <v>0</v>
      </c>
      <c r="L29" s="229">
        <f>'[3]資料庫'!F289</f>
        <v>0</v>
      </c>
      <c r="M29" s="228"/>
      <c r="N29" s="229">
        <f>'[3]資料庫'!G289</f>
        <v>47000</v>
      </c>
      <c r="O29" s="228"/>
      <c r="P29" s="229">
        <f>'[3]資料庫'!H289</f>
        <v>100000</v>
      </c>
      <c r="Q29" s="228"/>
      <c r="R29" s="229">
        <f>'[3]資料庫'!I289</f>
        <v>99000</v>
      </c>
      <c r="S29" s="228"/>
      <c r="T29" s="229">
        <f>'[3]資料庫'!J289</f>
        <v>0</v>
      </c>
      <c r="U29" s="228">
        <f t="shared" si="4"/>
        <v>0</v>
      </c>
      <c r="V29" s="229">
        <f>'[3]資料庫'!K289</f>
        <v>0</v>
      </c>
      <c r="W29" s="228"/>
    </row>
    <row r="30" spans="1:23" s="234" customFormat="1" ht="20.25" customHeight="1">
      <c r="A30" s="231" t="s">
        <v>119</v>
      </c>
      <c r="B30" s="232">
        <f>+D30+F30+H30+J30+L30+N30+P30+R30+T30+V30</f>
        <v>246000</v>
      </c>
      <c r="C30" s="233">
        <f t="shared" si="0"/>
        <v>472.97687027744126</v>
      </c>
      <c r="D30" s="232">
        <f>'[3]資料庫'!B290</f>
        <v>0</v>
      </c>
      <c r="E30" s="233">
        <f t="shared" si="1"/>
        <v>0</v>
      </c>
      <c r="F30" s="232">
        <f>'[3]資料庫'!C290</f>
        <v>0</v>
      </c>
      <c r="G30" s="233">
        <f t="shared" si="2"/>
        <v>0</v>
      </c>
      <c r="H30" s="232">
        <f>'[3]資料庫'!D290</f>
        <v>0</v>
      </c>
      <c r="I30" s="233"/>
      <c r="J30" s="232">
        <f>'[3]資料庫'!E290</f>
        <v>0</v>
      </c>
      <c r="K30" s="233">
        <f t="shared" si="3"/>
        <v>0</v>
      </c>
      <c r="L30" s="232">
        <f>'[3]資料庫'!F290</f>
        <v>0</v>
      </c>
      <c r="M30" s="233"/>
      <c r="N30" s="232">
        <f>'[3]資料庫'!G290</f>
        <v>47000</v>
      </c>
      <c r="O30" s="233"/>
      <c r="P30" s="232">
        <f>'[3]資料庫'!H290</f>
        <v>100000</v>
      </c>
      <c r="Q30" s="233"/>
      <c r="R30" s="232">
        <f>'[3]資料庫'!I290</f>
        <v>99000</v>
      </c>
      <c r="S30" s="233"/>
      <c r="T30" s="232">
        <f>'[3]資料庫'!J290</f>
        <v>0</v>
      </c>
      <c r="U30" s="233">
        <f t="shared" si="4"/>
        <v>0</v>
      </c>
      <c r="V30" s="232">
        <f>'[3]資料庫'!K290</f>
        <v>0</v>
      </c>
      <c r="W30" s="233"/>
    </row>
    <row r="31" spans="1:23" s="234" customFormat="1" ht="20.25" customHeight="1">
      <c r="A31" s="231" t="s">
        <v>91</v>
      </c>
      <c r="B31" s="232">
        <f>+D31+F31+H31+J31+L31+N31+P31+R31+T31+V31</f>
        <v>611</v>
      </c>
      <c r="C31" s="233">
        <f t="shared" si="0"/>
        <v>1.174751494876084</v>
      </c>
      <c r="D31" s="232">
        <f>'[3]資料庫'!B291</f>
        <v>611</v>
      </c>
      <c r="E31" s="233">
        <f t="shared" si="1"/>
        <v>1.3159878524198239</v>
      </c>
      <c r="F31" s="232">
        <f>'[3]資料庫'!C291</f>
        <v>0</v>
      </c>
      <c r="G31" s="233">
        <f t="shared" si="2"/>
        <v>0</v>
      </c>
      <c r="H31" s="232">
        <f>'[3]資料庫'!D291</f>
        <v>0</v>
      </c>
      <c r="I31" s="233"/>
      <c r="J31" s="232">
        <f>'[3]資料庫'!E291</f>
        <v>0</v>
      </c>
      <c r="K31" s="233">
        <f t="shared" si="3"/>
        <v>0</v>
      </c>
      <c r="L31" s="232">
        <f>'[3]資料庫'!F291</f>
        <v>0</v>
      </c>
      <c r="M31" s="233"/>
      <c r="N31" s="232">
        <f>'[3]資料庫'!G291</f>
        <v>0</v>
      </c>
      <c r="O31" s="233"/>
      <c r="P31" s="232">
        <f>'[3]資料庫'!H291</f>
        <v>0</v>
      </c>
      <c r="Q31" s="233"/>
      <c r="R31" s="232">
        <f>'[3]資料庫'!I291</f>
        <v>0</v>
      </c>
      <c r="S31" s="233"/>
      <c r="T31" s="232">
        <f>'[3]資料庫'!J291</f>
        <v>0</v>
      </c>
      <c r="U31" s="233">
        <f t="shared" si="4"/>
        <v>0</v>
      </c>
      <c r="V31" s="232">
        <f>'[3]資料庫'!K291</f>
        <v>0</v>
      </c>
      <c r="W31" s="233"/>
    </row>
    <row r="32" spans="1:23" s="230" customFormat="1" ht="20.25" customHeight="1">
      <c r="A32" s="235" t="s">
        <v>97</v>
      </c>
      <c r="B32" s="229">
        <f>B26-B29</f>
        <v>360298</v>
      </c>
      <c r="C32" s="228">
        <f t="shared" si="0"/>
        <v>692.7342292976487</v>
      </c>
      <c r="D32" s="229">
        <f>'[3]資料庫'!B292</f>
        <v>1682</v>
      </c>
      <c r="E32" s="228">
        <f t="shared" si="1"/>
        <v>3.622735790131168</v>
      </c>
      <c r="F32" s="229">
        <f>'[3]資料庫'!C292</f>
        <v>2</v>
      </c>
      <c r="G32" s="228">
        <f t="shared" si="2"/>
        <v>0.9009009009009009</v>
      </c>
      <c r="H32" s="229">
        <f>'[3]資料庫'!D292</f>
        <v>90</v>
      </c>
      <c r="I32" s="228"/>
      <c r="J32" s="229">
        <f>'[3]資料庫'!E292</f>
        <v>250</v>
      </c>
      <c r="K32" s="228">
        <f t="shared" si="3"/>
        <v>10.59322033898305</v>
      </c>
      <c r="L32" s="229">
        <f>'[3]資料庫'!F292</f>
        <v>1130</v>
      </c>
      <c r="M32" s="228"/>
      <c r="N32" s="229">
        <f>'[3]資料庫'!G292</f>
        <v>-46999</v>
      </c>
      <c r="O32" s="228"/>
      <c r="P32" s="229">
        <f>'[3]資料庫'!H292</f>
        <v>3000</v>
      </c>
      <c r="Q32" s="228"/>
      <c r="R32" s="229">
        <f>'[3]資料庫'!I292</f>
        <v>401001</v>
      </c>
      <c r="S32" s="228"/>
      <c r="T32" s="229">
        <f>'[3]資料庫'!J292</f>
        <v>60</v>
      </c>
      <c r="U32" s="228">
        <f t="shared" si="4"/>
        <v>2</v>
      </c>
      <c r="V32" s="229">
        <f>'[3]資料庫'!K292</f>
        <v>82</v>
      </c>
      <c r="W32" s="228"/>
    </row>
    <row r="33" spans="1:23" s="230" customFormat="1" ht="20.25" customHeight="1" thickBot="1">
      <c r="A33" s="235" t="s">
        <v>141</v>
      </c>
      <c r="B33" s="229">
        <f>B25+B32</f>
        <v>8053</v>
      </c>
      <c r="C33" s="228">
        <f t="shared" si="0"/>
        <v>15.483263155870874</v>
      </c>
      <c r="D33" s="229">
        <f>'[3]資料庫'!B293</f>
        <v>350</v>
      </c>
      <c r="E33" s="228">
        <f t="shared" si="1"/>
        <v>0.7538391953305046</v>
      </c>
      <c r="F33" s="229">
        <f>'[3]資料庫'!C293</f>
        <v>0</v>
      </c>
      <c r="G33" s="228">
        <f t="shared" si="2"/>
        <v>0</v>
      </c>
      <c r="H33" s="229">
        <f>'[3]資料庫'!D293</f>
        <v>-390</v>
      </c>
      <c r="I33" s="228"/>
      <c r="J33" s="229">
        <f>'[3]資料庫'!E293</f>
        <v>361</v>
      </c>
      <c r="K33" s="228">
        <f t="shared" si="3"/>
        <v>15.296610169491526</v>
      </c>
      <c r="L33" s="229">
        <f>'[3]資料庫'!F293</f>
        <v>540</v>
      </c>
      <c r="M33" s="228"/>
      <c r="N33" s="229">
        <f>'[3]資料庫'!G293</f>
        <v>-98864</v>
      </c>
      <c r="O33" s="228"/>
      <c r="P33" s="229">
        <f>'[3]資料庫'!H293</f>
        <v>-237368</v>
      </c>
      <c r="Q33" s="228"/>
      <c r="R33" s="229">
        <f>'[3]資料庫'!I293</f>
        <v>340840</v>
      </c>
      <c r="S33" s="228"/>
      <c r="T33" s="229">
        <f>'[3]資料庫'!J293</f>
        <v>2522</v>
      </c>
      <c r="U33" s="228">
        <f t="shared" si="4"/>
        <v>84.06666666666666</v>
      </c>
      <c r="V33" s="229">
        <f>'[3]資料庫'!K293</f>
        <v>62</v>
      </c>
      <c r="W33" s="228"/>
    </row>
    <row r="34" spans="1:23" s="242" customFormat="1" ht="24.75" customHeight="1">
      <c r="A34" s="238" t="s">
        <v>59</v>
      </c>
      <c r="B34" s="239">
        <f>B6+B26</f>
        <v>658920</v>
      </c>
      <c r="C34" s="240"/>
      <c r="D34" s="239">
        <f>D6+D26</f>
        <v>48722</v>
      </c>
      <c r="E34" s="239"/>
      <c r="F34" s="239">
        <f>F6+F26</f>
        <v>224</v>
      </c>
      <c r="G34" s="239"/>
      <c r="H34" s="239">
        <f>H6+H26</f>
        <v>90</v>
      </c>
      <c r="I34" s="239"/>
      <c r="J34" s="239">
        <f>J6+J26</f>
        <v>2610</v>
      </c>
      <c r="K34" s="239"/>
      <c r="L34" s="239">
        <f>L6+L26</f>
        <v>1130</v>
      </c>
      <c r="M34" s="239"/>
      <c r="N34" s="239">
        <f>N6+N26</f>
        <v>1</v>
      </c>
      <c r="O34" s="239"/>
      <c r="P34" s="239">
        <f>P6+P26</f>
        <v>103000</v>
      </c>
      <c r="Q34" s="239"/>
      <c r="R34" s="239">
        <f>R6+R26</f>
        <v>500001</v>
      </c>
      <c r="S34" s="239"/>
      <c r="T34" s="239">
        <f>T6+T26</f>
        <v>3060</v>
      </c>
      <c r="U34" s="239"/>
      <c r="V34" s="239">
        <f>V6+V26</f>
        <v>82</v>
      </c>
      <c r="W34" s="241"/>
    </row>
    <row r="35" spans="1:23" s="234" customFormat="1" ht="24.75" customHeight="1">
      <c r="A35" s="243" t="s">
        <v>60</v>
      </c>
      <c r="B35" s="244">
        <f>B14+B29</f>
        <v>650867</v>
      </c>
      <c r="C35" s="245"/>
      <c r="D35" s="244">
        <f>D14+D29</f>
        <v>48372</v>
      </c>
      <c r="E35" s="244"/>
      <c r="F35" s="244">
        <f>F14+F29</f>
        <v>224</v>
      </c>
      <c r="G35" s="244"/>
      <c r="H35" s="244">
        <f>H14+H29</f>
        <v>480</v>
      </c>
      <c r="I35" s="244"/>
      <c r="J35" s="244">
        <f>J14+J29</f>
        <v>2249</v>
      </c>
      <c r="K35" s="244"/>
      <c r="L35" s="244">
        <f>L14+L29</f>
        <v>590</v>
      </c>
      <c r="M35" s="244"/>
      <c r="N35" s="244">
        <f>N14+N29</f>
        <v>98865</v>
      </c>
      <c r="O35" s="244"/>
      <c r="P35" s="244">
        <f>P14+P29</f>
        <v>340368</v>
      </c>
      <c r="Q35" s="244"/>
      <c r="R35" s="244">
        <f>R14+R29</f>
        <v>159161</v>
      </c>
      <c r="S35" s="244"/>
      <c r="T35" s="244">
        <f>T14+T29</f>
        <v>538</v>
      </c>
      <c r="U35" s="244"/>
      <c r="V35" s="244">
        <f>V14+V29</f>
        <v>20</v>
      </c>
      <c r="W35" s="246"/>
    </row>
    <row r="36" spans="1:23" s="234" customFormat="1" ht="24.75" customHeight="1" thickBot="1">
      <c r="A36" s="247" t="s">
        <v>141</v>
      </c>
      <c r="B36" s="248">
        <f>B34-B35</f>
        <v>8053</v>
      </c>
      <c r="C36" s="249"/>
      <c r="D36" s="248">
        <f>D34-D35</f>
        <v>350</v>
      </c>
      <c r="E36" s="248"/>
      <c r="F36" s="248">
        <f>F34-F35</f>
        <v>0</v>
      </c>
      <c r="G36" s="248"/>
      <c r="H36" s="248">
        <f>H34-H35</f>
        <v>-390</v>
      </c>
      <c r="I36" s="248"/>
      <c r="J36" s="248">
        <f>J34-J35</f>
        <v>361</v>
      </c>
      <c r="K36" s="248"/>
      <c r="L36" s="248">
        <f>L34-L35</f>
        <v>540</v>
      </c>
      <c r="M36" s="248"/>
      <c r="N36" s="248">
        <f>N34-N35</f>
        <v>-98864</v>
      </c>
      <c r="O36" s="248"/>
      <c r="P36" s="248">
        <f>P34-P35</f>
        <v>-237368</v>
      </c>
      <c r="Q36" s="248"/>
      <c r="R36" s="248">
        <f>R34-R35</f>
        <v>340840</v>
      </c>
      <c r="S36" s="248"/>
      <c r="T36" s="248">
        <f>T34-T35</f>
        <v>2522</v>
      </c>
      <c r="U36" s="248"/>
      <c r="V36" s="248">
        <f>V34-V35</f>
        <v>62</v>
      </c>
      <c r="W36" s="250"/>
    </row>
    <row r="37" spans="2:15" ht="15.75">
      <c r="B37" s="251"/>
      <c r="C37" s="252"/>
      <c r="D37" s="251"/>
      <c r="E37" s="252"/>
      <c r="F37" s="251"/>
      <c r="G37" s="252"/>
      <c r="H37" s="251"/>
      <c r="I37" s="252"/>
      <c r="J37" s="251"/>
      <c r="K37" s="252"/>
      <c r="L37" s="251"/>
      <c r="M37" s="252"/>
      <c r="N37" s="251"/>
      <c r="O37" s="252"/>
    </row>
    <row r="38" spans="2:15" ht="15.75">
      <c r="B38" s="251"/>
      <c r="C38" s="252"/>
      <c r="D38" s="251"/>
      <c r="E38" s="252"/>
      <c r="F38" s="251"/>
      <c r="G38" s="252"/>
      <c r="H38" s="251"/>
      <c r="I38" s="252"/>
      <c r="J38" s="251"/>
      <c r="K38" s="252"/>
      <c r="L38" s="251"/>
      <c r="M38" s="252"/>
      <c r="N38" s="251"/>
      <c r="O38" s="252"/>
    </row>
    <row r="39" spans="2:15" ht="15.75">
      <c r="B39" s="251"/>
      <c r="C39" s="252"/>
      <c r="D39" s="251"/>
      <c r="E39" s="252"/>
      <c r="F39" s="251"/>
      <c r="G39" s="252"/>
      <c r="H39" s="251"/>
      <c r="I39" s="252"/>
      <c r="J39" s="251"/>
      <c r="K39" s="252"/>
      <c r="L39" s="251"/>
      <c r="M39" s="252"/>
      <c r="N39" s="251"/>
      <c r="O39" s="252"/>
    </row>
    <row r="40" spans="2:15" ht="15.75">
      <c r="B40" s="251"/>
      <c r="C40" s="252"/>
      <c r="D40" s="251"/>
      <c r="E40" s="252"/>
      <c r="F40" s="251"/>
      <c r="G40" s="252"/>
      <c r="H40" s="251"/>
      <c r="I40" s="252"/>
      <c r="J40" s="251"/>
      <c r="K40" s="252"/>
      <c r="L40" s="251"/>
      <c r="M40" s="252"/>
      <c r="N40" s="251"/>
      <c r="O40" s="252"/>
    </row>
    <row r="41" spans="2:15" ht="15.75">
      <c r="B41" s="251"/>
      <c r="C41" s="252"/>
      <c r="D41" s="251"/>
      <c r="E41" s="252"/>
      <c r="F41" s="251"/>
      <c r="G41" s="252"/>
      <c r="H41" s="251"/>
      <c r="I41" s="252"/>
      <c r="J41" s="251"/>
      <c r="K41" s="252"/>
      <c r="L41" s="251"/>
      <c r="M41" s="252"/>
      <c r="N41" s="251"/>
      <c r="O41" s="252"/>
    </row>
  </sheetData>
  <mergeCells count="15">
    <mergeCell ref="A4:A5"/>
    <mergeCell ref="L4:M4"/>
    <mergeCell ref="J3:K3"/>
    <mergeCell ref="J4:K4"/>
    <mergeCell ref="B4:C4"/>
    <mergeCell ref="D4:E4"/>
    <mergeCell ref="H4:I4"/>
    <mergeCell ref="F3:G3"/>
    <mergeCell ref="F4:G4"/>
    <mergeCell ref="V4:W4"/>
    <mergeCell ref="N3:O3"/>
    <mergeCell ref="N4:O4"/>
    <mergeCell ref="R4:S4"/>
    <mergeCell ref="T4:U4"/>
    <mergeCell ref="P4:Q4"/>
  </mergeCells>
  <printOptions horizontalCentered="1"/>
  <pageMargins left="0.7874015748031497" right="0.7874015748031497" top="0.984251968503937" bottom="0.984251968503937" header="0.2755905511811024" footer="0.07874015748031496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D1">
      <selection activeCell="G9" sqref="G9"/>
    </sheetView>
  </sheetViews>
  <sheetFormatPr defaultColWidth="9.00390625" defaultRowHeight="16.5"/>
  <cols>
    <col min="1" max="1" width="32.125" style="114" customWidth="1"/>
    <col min="2" max="9" width="11.625" style="114" customWidth="1"/>
    <col min="10" max="10" width="10.50390625" style="114" customWidth="1"/>
    <col min="11" max="11" width="11.125" style="114" customWidth="1"/>
    <col min="12" max="12" width="11.375" style="114" customWidth="1"/>
    <col min="13" max="16384" width="9.00390625" style="114" customWidth="1"/>
  </cols>
  <sheetData>
    <row r="1" spans="2:12" ht="25.5">
      <c r="B1" s="115"/>
      <c r="C1" s="115"/>
      <c r="D1" s="115"/>
      <c r="E1" s="116" t="s">
        <v>62</v>
      </c>
      <c r="F1" s="117" t="s">
        <v>63</v>
      </c>
      <c r="G1" s="118"/>
      <c r="H1" s="119"/>
      <c r="I1" s="119"/>
      <c r="J1" s="119"/>
      <c r="K1" s="119"/>
      <c r="L1" s="119"/>
    </row>
    <row r="2" spans="2:12" s="120" customFormat="1" ht="27.75">
      <c r="B2" s="121"/>
      <c r="C2" s="121"/>
      <c r="D2" s="121"/>
      <c r="E2" s="122" t="s">
        <v>64</v>
      </c>
      <c r="F2" s="123" t="s">
        <v>65</v>
      </c>
      <c r="G2" s="124"/>
      <c r="H2" s="121"/>
      <c r="I2" s="121"/>
      <c r="J2" s="121"/>
      <c r="K2" s="121"/>
      <c r="L2" s="121"/>
    </row>
    <row r="3" spans="5:12" s="120" customFormat="1" ht="20.25" thickBot="1">
      <c r="E3" s="125" t="s">
        <v>66</v>
      </c>
      <c r="F3" s="295" t="s">
        <v>144</v>
      </c>
      <c r="L3" s="126" t="s">
        <v>67</v>
      </c>
    </row>
    <row r="4" spans="1:12" s="130" customFormat="1" ht="24" customHeight="1">
      <c r="A4" s="287" t="s">
        <v>68</v>
      </c>
      <c r="B4" s="127" t="s">
        <v>69</v>
      </c>
      <c r="C4" s="127"/>
      <c r="D4" s="127"/>
      <c r="E4" s="128" t="s">
        <v>70</v>
      </c>
      <c r="F4" s="129" t="s">
        <v>70</v>
      </c>
      <c r="G4" s="127"/>
      <c r="H4" s="127" t="s">
        <v>71</v>
      </c>
      <c r="I4" s="127"/>
      <c r="J4" s="127"/>
      <c r="K4" s="289" t="s">
        <v>72</v>
      </c>
      <c r="L4" s="291" t="s">
        <v>73</v>
      </c>
    </row>
    <row r="5" spans="1:12" s="130" customFormat="1" ht="24" customHeight="1" thickBot="1">
      <c r="A5" s="288"/>
      <c r="B5" s="131" t="s">
        <v>74</v>
      </c>
      <c r="C5" s="131" t="s">
        <v>75</v>
      </c>
      <c r="D5" s="132" t="s">
        <v>76</v>
      </c>
      <c r="E5" s="131" t="s">
        <v>74</v>
      </c>
      <c r="F5" s="133" t="s">
        <v>75</v>
      </c>
      <c r="G5" s="132" t="s">
        <v>76</v>
      </c>
      <c r="H5" s="131" t="s">
        <v>74</v>
      </c>
      <c r="I5" s="131" t="s">
        <v>75</v>
      </c>
      <c r="J5" s="132" t="s">
        <v>76</v>
      </c>
      <c r="K5" s="290"/>
      <c r="L5" s="292"/>
    </row>
    <row r="6" spans="1:12" s="138" customFormat="1" ht="24" customHeight="1">
      <c r="A6" s="134" t="s">
        <v>77</v>
      </c>
      <c r="B6" s="135"/>
      <c r="C6" s="135"/>
      <c r="D6" s="135"/>
      <c r="E6" s="135"/>
      <c r="F6" s="136"/>
      <c r="G6" s="135"/>
      <c r="H6" s="135"/>
      <c r="I6" s="135"/>
      <c r="J6" s="135"/>
      <c r="K6" s="135"/>
      <c r="L6" s="137"/>
    </row>
    <row r="7" spans="1:12" s="138" customFormat="1" ht="24" customHeight="1">
      <c r="A7" s="134" t="s">
        <v>78</v>
      </c>
      <c r="B7" s="135">
        <f>'[2]資料庫'!B34</f>
        <v>2899656</v>
      </c>
      <c r="C7" s="135">
        <f>'[2]資料庫'!B48</f>
        <v>2899656</v>
      </c>
      <c r="D7" s="135">
        <f>B7-C7</f>
        <v>0</v>
      </c>
      <c r="E7" s="135">
        <f>'[2]資料庫'!B4</f>
        <v>2746960</v>
      </c>
      <c r="F7" s="136">
        <f>'[2]資料庫'!B18</f>
        <v>2774722</v>
      </c>
      <c r="G7" s="135">
        <f>E7-F7</f>
        <v>-27762</v>
      </c>
      <c r="H7" s="135">
        <f>B7-E7</f>
        <v>152696</v>
      </c>
      <c r="I7" s="135">
        <f>C7-F7</f>
        <v>124934</v>
      </c>
      <c r="J7" s="135">
        <f>D7-G7</f>
        <v>27762</v>
      </c>
      <c r="K7" s="135">
        <f>'[2]資料庫'!B57</f>
        <v>0</v>
      </c>
      <c r="L7" s="137">
        <f>D7+K7</f>
        <v>0</v>
      </c>
    </row>
    <row r="8" spans="1:12" s="138" customFormat="1" ht="24" customHeight="1">
      <c r="A8" s="134" t="s">
        <v>79</v>
      </c>
      <c r="B8" s="135"/>
      <c r="C8" s="135"/>
      <c r="D8" s="135"/>
      <c r="E8" s="135"/>
      <c r="F8" s="136"/>
      <c r="G8" s="135"/>
      <c r="H8" s="135"/>
      <c r="I8" s="135"/>
      <c r="J8" s="135"/>
      <c r="K8" s="135"/>
      <c r="L8" s="137"/>
    </row>
    <row r="9" spans="1:12" s="138" customFormat="1" ht="24" customHeight="1">
      <c r="A9" s="134" t="s">
        <v>80</v>
      </c>
      <c r="B9" s="135">
        <f>'[2]資料庫'!C34</f>
        <v>91569</v>
      </c>
      <c r="C9" s="135">
        <f>'[2]資料庫'!C48</f>
        <v>80508</v>
      </c>
      <c r="D9" s="135">
        <f>B9-C9</f>
        <v>11061</v>
      </c>
      <c r="E9" s="135">
        <f>'[2]資料庫'!C4</f>
        <v>95250</v>
      </c>
      <c r="F9" s="136">
        <f>'[2]資料庫'!C18</f>
        <v>81195</v>
      </c>
      <c r="G9" s="135">
        <f>E9-F9</f>
        <v>14055</v>
      </c>
      <c r="H9" s="135">
        <f>B9-E9</f>
        <v>-3681</v>
      </c>
      <c r="I9" s="135">
        <f>C9-F9</f>
        <v>-687</v>
      </c>
      <c r="J9" s="135">
        <f>D9-G9</f>
        <v>-2994</v>
      </c>
      <c r="K9" s="135">
        <f>'[2]資料庫'!C57</f>
        <v>174711</v>
      </c>
      <c r="L9" s="137">
        <f>D9+K9</f>
        <v>185772</v>
      </c>
    </row>
    <row r="10" spans="1:12" s="138" customFormat="1" ht="24" customHeight="1">
      <c r="A10" s="134" t="s">
        <v>81</v>
      </c>
      <c r="B10" s="135"/>
      <c r="C10" s="135"/>
      <c r="D10" s="135"/>
      <c r="E10" s="135"/>
      <c r="F10" s="136"/>
      <c r="G10" s="135"/>
      <c r="H10" s="135"/>
      <c r="I10" s="135"/>
      <c r="J10" s="135"/>
      <c r="K10" s="135"/>
      <c r="L10" s="137"/>
    </row>
    <row r="11" spans="1:12" s="138" customFormat="1" ht="24" customHeight="1">
      <c r="A11" s="134" t="s">
        <v>82</v>
      </c>
      <c r="B11" s="135">
        <f>'[2]資料庫'!D34</f>
        <v>5030</v>
      </c>
      <c r="C11" s="135">
        <f>'[2]資料庫'!D48</f>
        <v>3535</v>
      </c>
      <c r="D11" s="135">
        <f>B11-C11</f>
        <v>1495</v>
      </c>
      <c r="E11" s="135">
        <f>'[2]資料庫'!D4</f>
        <v>5030</v>
      </c>
      <c r="F11" s="136">
        <f>'[2]資料庫'!D18</f>
        <v>3765</v>
      </c>
      <c r="G11" s="135">
        <f>E11-F11</f>
        <v>1265</v>
      </c>
      <c r="H11" s="135">
        <f>B11-E11</f>
        <v>0</v>
      </c>
      <c r="I11" s="135">
        <f>C11-F11</f>
        <v>-230</v>
      </c>
      <c r="J11" s="135">
        <f>D11-G11</f>
        <v>230</v>
      </c>
      <c r="K11" s="135">
        <f>'[2]資料庫'!D57</f>
        <v>3859</v>
      </c>
      <c r="L11" s="137">
        <f>D11+K11</f>
        <v>5354</v>
      </c>
    </row>
    <row r="12" spans="1:12" s="138" customFormat="1" ht="24" customHeight="1">
      <c r="A12" s="134" t="s">
        <v>83</v>
      </c>
      <c r="B12" s="135"/>
      <c r="C12" s="135"/>
      <c r="D12" s="135"/>
      <c r="E12" s="135"/>
      <c r="F12" s="136"/>
      <c r="G12" s="135"/>
      <c r="H12" s="135"/>
      <c r="I12" s="135"/>
      <c r="J12" s="135"/>
      <c r="K12" s="135"/>
      <c r="L12" s="137"/>
    </row>
    <row r="13" spans="1:12" s="138" customFormat="1" ht="24" customHeight="1">
      <c r="A13" s="293" t="s">
        <v>84</v>
      </c>
      <c r="B13" s="135">
        <f>'[2]資料庫'!E34</f>
        <v>770</v>
      </c>
      <c r="C13" s="135">
        <f>'[2]資料庫'!E48</f>
        <v>770</v>
      </c>
      <c r="D13" s="135">
        <f>B13-C13</f>
        <v>0</v>
      </c>
      <c r="E13" s="135">
        <f>'[2]資料庫'!E4</f>
        <v>0</v>
      </c>
      <c r="F13" s="136">
        <f>'[2]資料庫'!E18</f>
        <v>0</v>
      </c>
      <c r="G13" s="135">
        <f>E13-F13</f>
        <v>0</v>
      </c>
      <c r="H13" s="135">
        <f>B13-E13</f>
        <v>770</v>
      </c>
      <c r="I13" s="135">
        <f>C13-F13</f>
        <v>770</v>
      </c>
      <c r="J13" s="135">
        <f>D13-G13</f>
        <v>0</v>
      </c>
      <c r="K13" s="135">
        <f>'[2]資料庫'!E57</f>
        <v>0</v>
      </c>
      <c r="L13" s="137">
        <f>D13+K13</f>
        <v>0</v>
      </c>
    </row>
    <row r="14" spans="1:12" s="143" customFormat="1" ht="24" customHeight="1">
      <c r="A14" s="293"/>
      <c r="B14" s="140"/>
      <c r="C14" s="140"/>
      <c r="D14" s="140"/>
      <c r="E14" s="140"/>
      <c r="F14" s="141"/>
      <c r="G14" s="140"/>
      <c r="H14" s="140"/>
      <c r="I14" s="140"/>
      <c r="J14" s="140"/>
      <c r="K14" s="140"/>
      <c r="L14" s="142"/>
    </row>
    <row r="15" spans="1:12" s="143" customFormat="1" ht="24" customHeight="1">
      <c r="A15" s="139"/>
      <c r="B15" s="140"/>
      <c r="C15" s="140"/>
      <c r="D15" s="140"/>
      <c r="E15" s="140"/>
      <c r="F15" s="141"/>
      <c r="G15" s="140"/>
      <c r="H15" s="140"/>
      <c r="I15" s="140"/>
      <c r="J15" s="140"/>
      <c r="K15" s="140"/>
      <c r="L15" s="142"/>
    </row>
    <row r="16" spans="1:12" s="143" customFormat="1" ht="24" customHeight="1">
      <c r="A16" s="139"/>
      <c r="B16" s="140"/>
      <c r="C16" s="140"/>
      <c r="D16" s="140"/>
      <c r="E16" s="140"/>
      <c r="F16" s="141"/>
      <c r="G16" s="140"/>
      <c r="H16" s="140"/>
      <c r="I16" s="140"/>
      <c r="J16" s="140"/>
      <c r="K16" s="140"/>
      <c r="L16" s="142"/>
    </row>
    <row r="17" spans="1:12" s="143" customFormat="1" ht="24" customHeight="1">
      <c r="A17" s="139"/>
      <c r="B17" s="140"/>
      <c r="C17" s="140"/>
      <c r="D17" s="140"/>
      <c r="E17" s="140"/>
      <c r="F17" s="141"/>
      <c r="G17" s="140"/>
      <c r="H17" s="140"/>
      <c r="I17" s="140"/>
      <c r="J17" s="140"/>
      <c r="K17" s="140"/>
      <c r="L17" s="142"/>
    </row>
    <row r="18" spans="1:12" s="143" customFormat="1" ht="24" customHeight="1">
      <c r="A18" s="139"/>
      <c r="B18" s="140"/>
      <c r="C18" s="140"/>
      <c r="D18" s="140"/>
      <c r="E18" s="140"/>
      <c r="F18" s="141"/>
      <c r="G18" s="140"/>
      <c r="H18" s="140"/>
      <c r="I18" s="140"/>
      <c r="J18" s="140"/>
      <c r="K18" s="140"/>
      <c r="L18" s="142"/>
    </row>
    <row r="19" spans="1:12" s="143" customFormat="1" ht="24" customHeight="1">
      <c r="A19" s="145"/>
      <c r="B19" s="140"/>
      <c r="C19" s="140"/>
      <c r="D19" s="140"/>
      <c r="E19" s="140"/>
      <c r="F19" s="141"/>
      <c r="G19" s="140"/>
      <c r="H19" s="140"/>
      <c r="I19" s="140"/>
      <c r="J19" s="140"/>
      <c r="K19" s="140"/>
      <c r="L19" s="142"/>
    </row>
    <row r="20" spans="1:12" s="143" customFormat="1" ht="24" customHeight="1">
      <c r="A20" s="145"/>
      <c r="B20" s="140"/>
      <c r="C20" s="140"/>
      <c r="D20" s="140"/>
      <c r="E20" s="140"/>
      <c r="F20" s="141"/>
      <c r="G20" s="140"/>
      <c r="H20" s="140"/>
      <c r="I20" s="140"/>
      <c r="J20" s="140"/>
      <c r="K20" s="140"/>
      <c r="L20" s="142"/>
    </row>
    <row r="21" spans="1:12" s="143" customFormat="1" ht="24" customHeight="1">
      <c r="A21" s="145"/>
      <c r="B21" s="140"/>
      <c r="C21" s="140"/>
      <c r="D21" s="140"/>
      <c r="E21" s="140"/>
      <c r="F21" s="141"/>
      <c r="G21" s="140"/>
      <c r="H21" s="140"/>
      <c r="I21" s="140"/>
      <c r="J21" s="140"/>
      <c r="K21" s="140"/>
      <c r="L21" s="142"/>
    </row>
    <row r="22" spans="1:12" s="143" customFormat="1" ht="24" customHeight="1">
      <c r="A22" s="145"/>
      <c r="B22" s="140"/>
      <c r="C22" s="140"/>
      <c r="D22" s="140"/>
      <c r="E22" s="140"/>
      <c r="F22" s="141"/>
      <c r="G22" s="140"/>
      <c r="H22" s="140"/>
      <c r="I22" s="140"/>
      <c r="J22" s="140"/>
      <c r="K22" s="140"/>
      <c r="L22" s="142"/>
    </row>
    <row r="23" spans="1:12" s="143" customFormat="1" ht="24" customHeight="1">
      <c r="A23" s="145"/>
      <c r="B23" s="140"/>
      <c r="C23" s="140"/>
      <c r="D23" s="140"/>
      <c r="E23" s="140"/>
      <c r="F23" s="141"/>
      <c r="G23" s="140"/>
      <c r="H23" s="140"/>
      <c r="I23" s="140"/>
      <c r="J23" s="140"/>
      <c r="K23" s="140"/>
      <c r="L23" s="142"/>
    </row>
    <row r="24" spans="1:12" s="143" customFormat="1" ht="24" customHeight="1">
      <c r="A24" s="145"/>
      <c r="B24" s="140"/>
      <c r="C24" s="140"/>
      <c r="D24" s="140"/>
      <c r="E24" s="140"/>
      <c r="F24" s="141"/>
      <c r="G24" s="140"/>
      <c r="H24" s="140"/>
      <c r="I24" s="140"/>
      <c r="J24" s="140"/>
      <c r="K24" s="140"/>
      <c r="L24" s="142"/>
    </row>
    <row r="25" spans="1:12" s="143" customFormat="1" ht="24" customHeight="1">
      <c r="A25" s="145"/>
      <c r="B25" s="140"/>
      <c r="C25" s="140"/>
      <c r="D25" s="140"/>
      <c r="E25" s="140"/>
      <c r="F25" s="141"/>
      <c r="G25" s="140"/>
      <c r="H25" s="140"/>
      <c r="I25" s="140"/>
      <c r="J25" s="140"/>
      <c r="K25" s="140"/>
      <c r="L25" s="142"/>
    </row>
    <row r="26" spans="1:12" s="143" customFormat="1" ht="24" customHeight="1">
      <c r="A26" s="145"/>
      <c r="B26" s="140"/>
      <c r="C26" s="140"/>
      <c r="D26" s="140"/>
      <c r="E26" s="140"/>
      <c r="F26" s="141"/>
      <c r="G26" s="140"/>
      <c r="H26" s="140"/>
      <c r="I26" s="140"/>
      <c r="J26" s="140"/>
      <c r="K26" s="140"/>
      <c r="L26" s="142"/>
    </row>
    <row r="27" spans="1:12" s="143" customFormat="1" ht="24" customHeight="1">
      <c r="A27" s="145"/>
      <c r="B27" s="140"/>
      <c r="C27" s="140"/>
      <c r="D27" s="140"/>
      <c r="E27" s="140"/>
      <c r="F27" s="141"/>
      <c r="G27" s="140"/>
      <c r="H27" s="140"/>
      <c r="I27" s="140"/>
      <c r="J27" s="140"/>
      <c r="K27" s="140"/>
      <c r="L27" s="142"/>
    </row>
    <row r="28" spans="1:12" s="143" customFormat="1" ht="28.5" customHeight="1">
      <c r="A28" s="145"/>
      <c r="B28" s="140"/>
      <c r="C28" s="140"/>
      <c r="D28" s="140"/>
      <c r="E28" s="140"/>
      <c r="F28" s="141"/>
      <c r="G28" s="140"/>
      <c r="H28" s="140"/>
      <c r="I28" s="140"/>
      <c r="J28" s="140"/>
      <c r="K28" s="140"/>
      <c r="L28" s="142"/>
    </row>
    <row r="29" spans="1:12" s="143" customFormat="1" ht="19.5" customHeight="1">
      <c r="A29" s="146"/>
      <c r="B29" s="140"/>
      <c r="C29" s="140"/>
      <c r="D29" s="140"/>
      <c r="E29" s="140"/>
      <c r="F29" s="141"/>
      <c r="G29" s="140"/>
      <c r="H29" s="140"/>
      <c r="I29" s="140"/>
      <c r="J29" s="140"/>
      <c r="K29" s="140"/>
      <c r="L29" s="142"/>
    </row>
    <row r="30" spans="1:12" s="143" customFormat="1" ht="24" customHeight="1" thickBot="1">
      <c r="A30" s="147" t="s">
        <v>85</v>
      </c>
      <c r="B30" s="148">
        <f aca="true" t="shared" si="0" ref="B30:L30">SUM(B7:B13)</f>
        <v>2997025</v>
      </c>
      <c r="C30" s="148">
        <f t="shared" si="0"/>
        <v>2984469</v>
      </c>
      <c r="D30" s="148">
        <f t="shared" si="0"/>
        <v>12556</v>
      </c>
      <c r="E30" s="148">
        <f t="shared" si="0"/>
        <v>2847240</v>
      </c>
      <c r="F30" s="149">
        <f t="shared" si="0"/>
        <v>2859682</v>
      </c>
      <c r="G30" s="148">
        <f t="shared" si="0"/>
        <v>-12442</v>
      </c>
      <c r="H30" s="148">
        <f t="shared" si="0"/>
        <v>149785</v>
      </c>
      <c r="I30" s="148">
        <f t="shared" si="0"/>
        <v>124787</v>
      </c>
      <c r="J30" s="148">
        <f t="shared" si="0"/>
        <v>24998</v>
      </c>
      <c r="K30" s="148">
        <f t="shared" si="0"/>
        <v>178570</v>
      </c>
      <c r="L30" s="150">
        <f t="shared" si="0"/>
        <v>191126</v>
      </c>
    </row>
  </sheetData>
  <mergeCells count="4">
    <mergeCell ref="A4:A5"/>
    <mergeCell ref="K4:K5"/>
    <mergeCell ref="L4:L5"/>
    <mergeCell ref="A13:A14"/>
  </mergeCells>
  <printOptions horizontalCentered="1"/>
  <pageMargins left="0.7874015748031497" right="0.7874015748031497" top="0.984251968503937" bottom="0.984251968503937" header="0.2755905511811024" footer="0.07874015748031496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n101</dc:creator>
  <cp:keywords/>
  <dc:description/>
  <cp:lastModifiedBy>n101</cp:lastModifiedBy>
  <dcterms:created xsi:type="dcterms:W3CDTF">2007-04-16T06:01:57Z</dcterms:created>
  <dcterms:modified xsi:type="dcterms:W3CDTF">2007-04-16T07:08:45Z</dcterms:modified>
  <cp:category/>
  <cp:version/>
  <cp:contentType/>
  <cp:contentStatus/>
</cp:coreProperties>
</file>