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firstSheet="3" activeTab="4"/>
  </bookViews>
  <sheets>
    <sheet name="營業基金-損益綜計1" sheetId="1" r:id="rId1"/>
    <sheet name="營業基金-損益綜計2" sheetId="2" r:id="rId2"/>
    <sheet name="非營業(作業基金)-收支1" sheetId="3" r:id="rId3"/>
    <sheet name="非營業(作業基金)-收支2" sheetId="4" r:id="rId4"/>
    <sheet name="非營業(特別收入基金)-來源用途綜計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<sst xmlns="http://schemas.openxmlformats.org/spreadsheetml/2006/main" count="266" uniqueCount="139">
  <si>
    <t xml:space="preserve"> 新竹縣附屬單位決算</t>
  </si>
  <si>
    <t xml:space="preserve">                      損  益  綜  計  表</t>
  </si>
  <si>
    <t xml:space="preserve">     (依收支科目分列)</t>
  </si>
  <si>
    <r>
      <t xml:space="preserve">                      中華民國94年度               </t>
    </r>
    <r>
      <rPr>
        <sz val="10"/>
        <rFont val="標楷體"/>
        <family val="4"/>
      </rPr>
      <t>單位 : 新臺幣元</t>
    </r>
  </si>
  <si>
    <t>上 年 度  決 算 數</t>
  </si>
  <si>
    <t>科          目</t>
  </si>
  <si>
    <t xml:space="preserve">                                             本                 年                度</t>
  </si>
  <si>
    <t>金            額</t>
  </si>
  <si>
    <t>%</t>
  </si>
  <si>
    <t xml:space="preserve">  預 算 數</t>
  </si>
  <si>
    <t xml:space="preserve">   比    較    增     減  (-)</t>
  </si>
  <si>
    <t>金                  額</t>
  </si>
  <si>
    <t>金           額</t>
  </si>
  <si>
    <t>營業收入</t>
  </si>
  <si>
    <t xml:space="preserve">    勞務收入</t>
  </si>
  <si>
    <t xml:space="preserve">    銷貨收入</t>
  </si>
  <si>
    <t xml:space="preserve">    印刷出版廣告收入</t>
  </si>
  <si>
    <t xml:space="preserve">    其他營業收入</t>
  </si>
  <si>
    <t>營業成本</t>
  </si>
  <si>
    <t xml:space="preserve">    勞務成本</t>
  </si>
  <si>
    <t xml:space="preserve">   銷貨成本</t>
  </si>
  <si>
    <t xml:space="preserve">    金融保險成本</t>
  </si>
  <si>
    <t xml:space="preserve">    其他營業成本</t>
  </si>
  <si>
    <t>營業毛利(毛損)</t>
  </si>
  <si>
    <t>營業費用</t>
  </si>
  <si>
    <t xml:space="preserve">    業務費用</t>
  </si>
  <si>
    <t xml:space="preserve">    管理費用</t>
  </si>
  <si>
    <t xml:space="preserve">    其他事業費用</t>
  </si>
  <si>
    <t>營業利益(損失)</t>
  </si>
  <si>
    <t>營業外收入</t>
  </si>
  <si>
    <t xml:space="preserve">    財務收入</t>
  </si>
  <si>
    <t xml:space="preserve">    其他營業外收入</t>
  </si>
  <si>
    <t>營業外費用</t>
  </si>
  <si>
    <t xml:space="preserve">    財務費用</t>
  </si>
  <si>
    <t xml:space="preserve">    什項費用</t>
  </si>
  <si>
    <t xml:space="preserve">    其他營業外費用</t>
  </si>
  <si>
    <t xml:space="preserve">營業外利益（損失─) </t>
  </si>
  <si>
    <t>稅前純益(純損-)</t>
  </si>
  <si>
    <t>所得稅費用(利益-)</t>
  </si>
  <si>
    <t>本期純益（損失─）</t>
  </si>
  <si>
    <r>
      <t xml:space="preserve">             </t>
    </r>
    <r>
      <rPr>
        <u val="single"/>
        <sz val="24"/>
        <rFont val="標楷體"/>
        <family val="4"/>
      </rPr>
      <t xml:space="preserve">新竹縣附屬單位決算 </t>
    </r>
  </si>
  <si>
    <t xml:space="preserve">                         損 益 綜 計 表</t>
  </si>
  <si>
    <t xml:space="preserve">       (依機關別分列)</t>
  </si>
  <si>
    <r>
      <t xml:space="preserve">                         中華民國94年度                  </t>
    </r>
    <r>
      <rPr>
        <sz val="9"/>
        <rFont val="標楷體"/>
        <family val="4"/>
      </rPr>
      <t>單位:新臺幣元</t>
    </r>
  </si>
  <si>
    <t>科      目</t>
  </si>
  <si>
    <t xml:space="preserve"> 新竹縣瓦斯管理處</t>
  </si>
  <si>
    <t xml:space="preserve">  新竹肉品市場股份有限公司</t>
  </si>
  <si>
    <t>新竹縣地方產業股份有限公司</t>
  </si>
  <si>
    <t>金  額</t>
  </si>
  <si>
    <t>%</t>
  </si>
  <si>
    <t>金額</t>
  </si>
  <si>
    <t>%</t>
  </si>
  <si>
    <t xml:space="preserve">    銷貨收入</t>
  </si>
  <si>
    <t xml:space="preserve">    銷貨成本</t>
  </si>
  <si>
    <t>新竹縣附屬單位決算</t>
  </si>
  <si>
    <r>
      <t xml:space="preserve">             </t>
    </r>
    <r>
      <rPr>
        <u val="single"/>
        <sz val="20"/>
        <rFont val="標楷體"/>
        <family val="4"/>
      </rPr>
      <t xml:space="preserve">收支餘絀綜計表     </t>
    </r>
  </si>
  <si>
    <t xml:space="preserve"> (依收支科目分列)</t>
  </si>
  <si>
    <t xml:space="preserve">                中華民國94年</t>
  </si>
  <si>
    <t>單位:新臺幣元</t>
  </si>
  <si>
    <t xml:space="preserve"> 預 算 數</t>
  </si>
  <si>
    <t xml:space="preserve">   比較增 (+)減  (-)</t>
  </si>
  <si>
    <t xml:space="preserve">   金             額</t>
  </si>
  <si>
    <t xml:space="preserve">      金            額</t>
  </si>
  <si>
    <t>業務收入</t>
  </si>
  <si>
    <t xml:space="preserve">    投融資業務收入</t>
  </si>
  <si>
    <t xml:space="preserve">    醫療收入</t>
  </si>
  <si>
    <t xml:space="preserve">    徵收收入</t>
  </si>
  <si>
    <t xml:space="preserve">    福利收入</t>
  </si>
  <si>
    <t xml:space="preserve">    其他業務收入</t>
  </si>
  <si>
    <t>業務成本與費用</t>
  </si>
  <si>
    <t xml:space="preserve">    銷貨成本</t>
  </si>
  <si>
    <t xml:space="preserve">    投融資業務成本</t>
  </si>
  <si>
    <t xml:space="preserve">    醫療成本</t>
  </si>
  <si>
    <t xml:space="preserve">    福利成本</t>
  </si>
  <si>
    <t xml:space="preserve">    其他業務成本</t>
  </si>
  <si>
    <t xml:space="preserve">    行銷及業務費用</t>
  </si>
  <si>
    <t xml:space="preserve">    管理及總務費用</t>
  </si>
  <si>
    <t xml:space="preserve">    研究發展及訓練費用</t>
  </si>
  <si>
    <t xml:space="preserve">    其他業務費用</t>
  </si>
  <si>
    <t>業務賸餘(短絀一)</t>
  </si>
  <si>
    <t>業務外收入</t>
  </si>
  <si>
    <t xml:space="preserve">    其他業務外收入</t>
  </si>
  <si>
    <t>業務外費用</t>
  </si>
  <si>
    <t xml:space="preserve">    其他業務外費用</t>
  </si>
  <si>
    <t xml:space="preserve">業務外賸餘（短絀一) </t>
  </si>
  <si>
    <t>本期賸餘（短絀一）</t>
  </si>
  <si>
    <r>
      <t xml:space="preserve">            </t>
    </r>
    <r>
      <rPr>
        <u val="single"/>
        <sz val="24"/>
        <rFont val="標楷體"/>
        <family val="4"/>
      </rPr>
      <t>新竹縣附屬</t>
    </r>
    <r>
      <rPr>
        <sz val="24"/>
        <rFont val="標楷體"/>
        <family val="4"/>
      </rPr>
      <t xml:space="preserve">      </t>
    </r>
  </si>
  <si>
    <t xml:space="preserve">  單位決算</t>
  </si>
  <si>
    <r>
      <t xml:space="preserve">                                    </t>
    </r>
    <r>
      <rPr>
        <u val="single"/>
        <sz val="22"/>
        <rFont val="標楷體"/>
        <family val="4"/>
      </rPr>
      <t>新竹縣附屬單位決算</t>
    </r>
    <r>
      <rPr>
        <sz val="22"/>
        <rFont val="標楷體"/>
        <family val="4"/>
      </rPr>
      <t xml:space="preserve">      </t>
    </r>
  </si>
  <si>
    <r>
      <t xml:space="preserve">       </t>
    </r>
    <r>
      <rPr>
        <u val="single"/>
        <sz val="20"/>
        <rFont val="標楷體"/>
        <family val="4"/>
      </rPr>
      <t>收支餘絀</t>
    </r>
    <r>
      <rPr>
        <sz val="20"/>
        <rFont val="標楷體"/>
        <family val="4"/>
      </rPr>
      <t xml:space="preserve">            </t>
    </r>
  </si>
  <si>
    <t xml:space="preserve">   綜計表 </t>
  </si>
  <si>
    <t>(依基金別分列)</t>
  </si>
  <si>
    <r>
      <t xml:space="preserve">                                         </t>
    </r>
    <r>
      <rPr>
        <u val="single"/>
        <sz val="20"/>
        <rFont val="標楷體"/>
        <family val="4"/>
      </rPr>
      <t xml:space="preserve">收支餘絀綜計表 </t>
    </r>
    <r>
      <rPr>
        <sz val="20"/>
        <rFont val="標楷體"/>
        <family val="4"/>
      </rPr>
      <t xml:space="preserve">            </t>
    </r>
  </si>
  <si>
    <t xml:space="preserve">   </t>
  </si>
  <si>
    <t xml:space="preserve">  中華民國  </t>
  </si>
  <si>
    <t xml:space="preserve">    94年</t>
  </si>
  <si>
    <t xml:space="preserve">                                                     中華民國 94年 </t>
  </si>
  <si>
    <t xml:space="preserve">     科    目</t>
  </si>
  <si>
    <t xml:space="preserve">  衛生局醫療循環基金</t>
  </si>
  <si>
    <t xml:space="preserve">  慢性病防治所醫療循環基金</t>
  </si>
  <si>
    <t xml:space="preserve">  仁智國民住宅 維護基金</t>
  </si>
  <si>
    <t xml:space="preserve">  輔助公教人員購置住宅基金</t>
  </si>
  <si>
    <t>平均地權基金</t>
  </si>
  <si>
    <t>縣治遷建第二期建設基金</t>
  </si>
  <si>
    <t>工業區開發管 理基金</t>
  </si>
  <si>
    <t>市地重劃基金</t>
  </si>
  <si>
    <t>區段徵收開發計畫建設基金</t>
  </si>
  <si>
    <t>新竹科學工業園區特定區縣轄竹東鎮區段徵收開發計畫建設基金</t>
  </si>
  <si>
    <t>金額</t>
  </si>
  <si>
    <t>%</t>
  </si>
  <si>
    <t xml:space="preserve">  研究發展及訓練費用</t>
  </si>
  <si>
    <t xml:space="preserve">業務外賸餘（短絀一) </t>
  </si>
  <si>
    <r>
      <t xml:space="preserve"> </t>
    </r>
    <r>
      <rPr>
        <u val="single"/>
        <sz val="24"/>
        <rFont val="標楷體"/>
        <family val="4"/>
      </rPr>
      <t xml:space="preserve">  新竹縣附  屬單位決算</t>
    </r>
  </si>
  <si>
    <r>
      <t xml:space="preserve">   </t>
    </r>
    <r>
      <rPr>
        <u val="single"/>
        <sz val="20"/>
        <rFont val="標楷體"/>
        <family val="4"/>
      </rPr>
      <t>特別收入基金來源  、用途及餘絀綜計表</t>
    </r>
  </si>
  <si>
    <t xml:space="preserve">             中華民國    94年度</t>
  </si>
  <si>
    <t>單位：新臺幣元</t>
  </si>
  <si>
    <t>基金別</t>
  </si>
  <si>
    <t>預算數</t>
  </si>
  <si>
    <t>決算數與預算數比較</t>
  </si>
  <si>
    <r>
      <t>期初累積賸餘（短絀</t>
    </r>
    <r>
      <rPr>
        <sz val="11"/>
        <rFont val="標楷體"/>
        <family val="4"/>
      </rPr>
      <t>-</t>
    </r>
    <r>
      <rPr>
        <sz val="11"/>
        <rFont val="新細明體"/>
        <family val="1"/>
      </rPr>
      <t>）</t>
    </r>
  </si>
  <si>
    <r>
      <t>期末累積賸餘（短絀</t>
    </r>
    <r>
      <rPr>
        <sz val="11"/>
        <rFont val="標楷體"/>
        <family val="4"/>
      </rPr>
      <t>-</t>
    </r>
    <r>
      <rPr>
        <sz val="11"/>
        <rFont val="新細明體"/>
        <family val="1"/>
      </rPr>
      <t>）</t>
    </r>
  </si>
  <si>
    <t>基金來源</t>
  </si>
  <si>
    <t>基金用途</t>
  </si>
  <si>
    <r>
      <t>本期賸餘（短絀</t>
    </r>
    <r>
      <rPr>
        <sz val="11"/>
        <rFont val="標楷體"/>
        <family val="4"/>
      </rPr>
      <t>-</t>
    </r>
    <r>
      <rPr>
        <sz val="11"/>
        <rFont val="新細明體"/>
        <family val="1"/>
      </rPr>
      <t>）</t>
    </r>
  </si>
  <si>
    <t>社會局主管</t>
  </si>
  <si>
    <t>社會福利基金</t>
  </si>
  <si>
    <t>環境保護局主管</t>
  </si>
  <si>
    <t xml:space="preserve"> </t>
  </si>
  <si>
    <t>污染防制基金</t>
  </si>
  <si>
    <t>農業局主管</t>
  </si>
  <si>
    <t>農業發展基金</t>
  </si>
  <si>
    <t>工務局主管</t>
  </si>
  <si>
    <t>無障礙設備與設施改善基金</t>
  </si>
  <si>
    <t>合計</t>
  </si>
  <si>
    <r>
      <t>決算數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審定</t>
    </r>
    <r>
      <rPr>
        <sz val="10"/>
        <rFont val="Times New Roman"/>
        <family val="1"/>
      </rPr>
      <t>)</t>
    </r>
  </si>
  <si>
    <t xml:space="preserve">  決 算  數 (審定)      </t>
  </si>
  <si>
    <t>合        計(審定)</t>
  </si>
  <si>
    <t>合        計(審定)</t>
  </si>
  <si>
    <r>
      <t>決算數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審定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</si>
</sst>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-\ #,##0.00\ "/>
    <numFmt numFmtId="177" formatCode="0_);[Red]\(0\)"/>
    <numFmt numFmtId="178" formatCode="_-* #,##0_-;\-* #,##0_-;_-* &quot;-&quot;??_-;_-@_-"/>
    <numFmt numFmtId="179" formatCode="0.00_);[Red]\(0.00\)"/>
  </numFmts>
  <fonts count="23">
    <font>
      <sz val="12"/>
      <name val="新細明體"/>
      <family val="0"/>
    </font>
    <font>
      <u val="single"/>
      <sz val="24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sz val="24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22"/>
      <name val="標楷體"/>
      <family val="4"/>
    </font>
    <font>
      <sz val="9"/>
      <name val="標楷體"/>
      <family val="4"/>
    </font>
    <font>
      <u val="single"/>
      <sz val="22"/>
      <name val="雅真中楷"/>
      <family val="3"/>
    </font>
    <font>
      <sz val="12"/>
      <name val="Times New Roman"/>
      <family val="1"/>
    </font>
    <font>
      <u val="single"/>
      <sz val="20"/>
      <name val="標楷體"/>
      <family val="4"/>
    </font>
    <font>
      <sz val="16"/>
      <name val="新細明體"/>
      <family val="1"/>
    </font>
    <font>
      <sz val="16"/>
      <name val="Courier"/>
      <family val="3"/>
    </font>
    <font>
      <u val="single"/>
      <sz val="22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176" fontId="2" fillId="0" borderId="0" xfId="15" applyNumberFormat="1" applyAlignment="1">
      <alignment vertical="center"/>
      <protection/>
    </xf>
    <xf numFmtId="176" fontId="5" fillId="0" borderId="0" xfId="15" applyNumberFormat="1" applyFont="1" applyAlignment="1">
      <alignment vertical="center"/>
      <protection/>
    </xf>
    <xf numFmtId="176" fontId="6" fillId="0" borderId="0" xfId="15" applyNumberFormat="1" applyFont="1" applyAlignment="1">
      <alignment horizontal="center" vertical="center"/>
      <protection/>
    </xf>
    <xf numFmtId="176" fontId="7" fillId="0" borderId="0" xfId="15" applyNumberFormat="1" applyFont="1" applyAlignment="1">
      <alignment vertical="center"/>
      <protection/>
    </xf>
    <xf numFmtId="39" fontId="2" fillId="0" borderId="0" xfId="15" applyAlignment="1">
      <alignment horizontal="centerContinuous" vertical="center"/>
      <protection/>
    </xf>
    <xf numFmtId="39" fontId="2" fillId="0" borderId="0" xfId="15" applyAlignment="1">
      <alignment horizontal="centerContinuous"/>
      <protection/>
    </xf>
    <xf numFmtId="39" fontId="2" fillId="0" borderId="0" xfId="15" applyAlignment="1">
      <alignment vertical="center"/>
      <protection/>
    </xf>
    <xf numFmtId="39" fontId="2" fillId="0" borderId="0" xfId="15" applyBorder="1" applyAlignment="1">
      <alignment horizontal="centerContinuous" vertical="center"/>
      <protection/>
    </xf>
    <xf numFmtId="39" fontId="2" fillId="0" borderId="0" xfId="15" applyBorder="1">
      <alignment/>
      <protection/>
    </xf>
    <xf numFmtId="39" fontId="2" fillId="0" borderId="0" xfId="15" applyBorder="1" applyAlignment="1">
      <alignment vertical="center"/>
      <protection/>
    </xf>
    <xf numFmtId="39" fontId="2" fillId="0" borderId="0" xfId="15">
      <alignment/>
      <protection/>
    </xf>
    <xf numFmtId="176" fontId="9" fillId="0" borderId="0" xfId="15" applyNumberFormat="1" applyFont="1" applyBorder="1" applyAlignment="1">
      <alignment vertical="center"/>
      <protection/>
    </xf>
    <xf numFmtId="176" fontId="9" fillId="0" borderId="0" xfId="15" applyNumberFormat="1" applyFont="1" applyBorder="1" applyAlignment="1" applyProtection="1">
      <alignment horizontal="center" vertical="center"/>
      <protection/>
    </xf>
    <xf numFmtId="176" fontId="2" fillId="0" borderId="0" xfId="15" applyNumberFormat="1" applyBorder="1" applyAlignment="1">
      <alignment vertical="center"/>
      <protection/>
    </xf>
    <xf numFmtId="176" fontId="9" fillId="0" borderId="1" xfId="15" applyNumberFormat="1" applyFont="1" applyBorder="1" applyAlignment="1" applyProtection="1">
      <alignment horizontal="center" vertical="center"/>
      <protection/>
    </xf>
    <xf numFmtId="176" fontId="9" fillId="0" borderId="2" xfId="15" applyNumberFormat="1" applyFont="1" applyBorder="1" applyAlignment="1" applyProtection="1">
      <alignment horizontal="center" vertical="center"/>
      <protection/>
    </xf>
    <xf numFmtId="176" fontId="3" fillId="0" borderId="3" xfId="15" applyNumberFormat="1" applyFont="1" applyBorder="1" applyAlignment="1" applyProtection="1">
      <alignment horizontal="right" vertical="center"/>
      <protection/>
    </xf>
    <xf numFmtId="176" fontId="3" fillId="0" borderId="4" xfId="15" applyNumberFormat="1" applyFont="1" applyBorder="1" applyAlignment="1" applyProtection="1">
      <alignment vertical="center"/>
      <protection/>
    </xf>
    <xf numFmtId="176" fontId="9" fillId="0" borderId="4" xfId="15" applyNumberFormat="1" applyFont="1" applyBorder="1" applyAlignment="1" applyProtection="1">
      <alignment horizontal="left" vertical="center"/>
      <protection/>
    </xf>
    <xf numFmtId="176" fontId="3" fillId="0" borderId="5" xfId="15" applyNumberFormat="1" applyFont="1" applyBorder="1" applyAlignment="1" applyProtection="1">
      <alignment vertical="center"/>
      <protection/>
    </xf>
    <xf numFmtId="176" fontId="3" fillId="0" borderId="6" xfId="15" applyNumberFormat="1" applyFont="1" applyBorder="1" applyAlignment="1" applyProtection="1">
      <alignment horizontal="right" vertical="center"/>
      <protection/>
    </xf>
    <xf numFmtId="176" fontId="3" fillId="0" borderId="7" xfId="15" applyNumberFormat="1" applyFont="1" applyBorder="1" applyAlignment="1" applyProtection="1">
      <alignment vertical="center"/>
      <protection/>
    </xf>
    <xf numFmtId="176" fontId="9" fillId="0" borderId="7" xfId="15" applyNumberFormat="1" applyFont="1" applyBorder="1" applyAlignment="1" applyProtection="1">
      <alignment horizontal="left" vertical="center"/>
      <protection/>
    </xf>
    <xf numFmtId="176" fontId="3" fillId="0" borderId="8" xfId="15" applyNumberFormat="1" applyFont="1" applyBorder="1" applyAlignment="1" applyProtection="1">
      <alignment horizontal="right" vertical="center"/>
      <protection/>
    </xf>
    <xf numFmtId="176" fontId="3" fillId="0" borderId="9" xfId="15" applyNumberFormat="1" applyFont="1" applyBorder="1" applyAlignment="1" applyProtection="1">
      <alignment vertical="center"/>
      <protection/>
    </xf>
    <xf numFmtId="176" fontId="9" fillId="0" borderId="9" xfId="15" applyNumberFormat="1" applyFont="1" applyBorder="1" applyAlignment="1" applyProtection="1">
      <alignment horizontal="left" vertical="center"/>
      <protection/>
    </xf>
    <xf numFmtId="176" fontId="3" fillId="0" borderId="10" xfId="15" applyNumberFormat="1" applyFont="1" applyBorder="1" applyAlignment="1" applyProtection="1">
      <alignment vertical="center"/>
      <protection/>
    </xf>
    <xf numFmtId="176" fontId="2" fillId="0" borderId="11" xfId="15" applyNumberFormat="1" applyBorder="1" applyAlignment="1">
      <alignment vertical="center"/>
      <protection/>
    </xf>
    <xf numFmtId="176" fontId="9" fillId="0" borderId="11" xfId="15" applyNumberFormat="1" applyFont="1" applyBorder="1" applyAlignment="1" applyProtection="1">
      <alignment horizontal="left" vertical="center"/>
      <protection/>
    </xf>
    <xf numFmtId="176" fontId="9" fillId="0" borderId="0" xfId="15" applyNumberFormat="1" applyFont="1" applyBorder="1" applyAlignment="1" applyProtection="1">
      <alignment vertical="center"/>
      <protection/>
    </xf>
    <xf numFmtId="176" fontId="4" fillId="0" borderId="0" xfId="15" applyNumberFormat="1" applyFont="1" applyAlignment="1" applyProtection="1">
      <alignment horizontal="left" vertical="center"/>
      <protection/>
    </xf>
    <xf numFmtId="176" fontId="1" fillId="0" borderId="0" xfId="15" applyNumberFormat="1" applyFont="1" applyAlignment="1" applyProtection="1">
      <alignment horizontal="left" vertical="center"/>
      <protection/>
    </xf>
    <xf numFmtId="39" fontId="4" fillId="0" borderId="0" xfId="15" applyFont="1" applyAlignment="1">
      <alignment horizontal="left" vertical="center"/>
      <protection/>
    </xf>
    <xf numFmtId="176" fontId="0" fillId="0" borderId="0" xfId="15" applyNumberFormat="1" applyFont="1" applyAlignment="1">
      <alignment vertical="center"/>
      <protection/>
    </xf>
    <xf numFmtId="176" fontId="10" fillId="0" borderId="0" xfId="15" applyNumberFormat="1" applyFont="1" applyAlignment="1">
      <alignment horizontal="center" vertical="center"/>
      <protection/>
    </xf>
    <xf numFmtId="39" fontId="5" fillId="0" borderId="0" xfId="15" applyFont="1" applyAlignment="1">
      <alignment horizontal="centerContinuous" vertical="center"/>
      <protection/>
    </xf>
    <xf numFmtId="39" fontId="5" fillId="0" borderId="0" xfId="15" applyFont="1" applyAlignment="1">
      <alignment horizontal="centerContinuous"/>
      <protection/>
    </xf>
    <xf numFmtId="39" fontId="5" fillId="0" borderId="0" xfId="15" applyFont="1" applyAlignment="1">
      <alignment vertical="center"/>
      <protection/>
    </xf>
    <xf numFmtId="39" fontId="5" fillId="0" borderId="0" xfId="15" applyFont="1" applyBorder="1" applyAlignment="1">
      <alignment horizontal="centerContinuous" vertical="center"/>
      <protection/>
    </xf>
    <xf numFmtId="39" fontId="5" fillId="0" borderId="0" xfId="15" applyFont="1" applyBorder="1">
      <alignment/>
      <protection/>
    </xf>
    <xf numFmtId="39" fontId="5" fillId="0" borderId="0" xfId="15" applyFont="1" applyBorder="1" applyAlignment="1">
      <alignment vertical="center"/>
      <protection/>
    </xf>
    <xf numFmtId="176" fontId="0" fillId="0" borderId="0" xfId="15" applyNumberFormat="1" applyFont="1" applyBorder="1" applyAlignment="1">
      <alignment vertical="center"/>
      <protection/>
    </xf>
    <xf numFmtId="39" fontId="9" fillId="0" borderId="12" xfId="15" applyFont="1" applyBorder="1" applyAlignment="1">
      <alignment horizontal="center" vertical="center"/>
      <protection/>
    </xf>
    <xf numFmtId="39" fontId="9" fillId="0" borderId="13" xfId="15" applyFont="1" applyBorder="1" applyAlignment="1">
      <alignment horizontal="center" vertical="center"/>
      <protection/>
    </xf>
    <xf numFmtId="39" fontId="9" fillId="0" borderId="14" xfId="15" applyFont="1" applyBorder="1" applyAlignment="1">
      <alignment horizontal="center" vertical="center"/>
      <protection/>
    </xf>
    <xf numFmtId="39" fontId="9" fillId="0" borderId="15" xfId="15" applyFont="1" applyBorder="1" applyAlignment="1">
      <alignment horizontal="center" vertical="center"/>
      <protection/>
    </xf>
    <xf numFmtId="176" fontId="9" fillId="0" borderId="16" xfId="15" applyNumberFormat="1" applyFont="1" applyBorder="1" applyAlignment="1" applyProtection="1">
      <alignment horizontal="left" vertical="center"/>
      <protection/>
    </xf>
    <xf numFmtId="176" fontId="3" fillId="0" borderId="17" xfId="15" applyNumberFormat="1" applyFont="1" applyBorder="1" applyAlignment="1" applyProtection="1">
      <alignment vertical="center"/>
      <protection/>
    </xf>
    <xf numFmtId="43" fontId="3" fillId="0" borderId="17" xfId="15" applyNumberFormat="1" applyFont="1" applyBorder="1" applyAlignment="1" applyProtection="1">
      <alignment vertical="center"/>
      <protection/>
    </xf>
    <xf numFmtId="176" fontId="9" fillId="0" borderId="18" xfId="15" applyNumberFormat="1" applyFont="1" applyBorder="1" applyAlignment="1" applyProtection="1">
      <alignment horizontal="left" vertical="center"/>
      <protection/>
    </xf>
    <xf numFmtId="176" fontId="3" fillId="0" borderId="19" xfId="15" applyNumberFormat="1" applyFont="1" applyBorder="1" applyAlignment="1" applyProtection="1">
      <alignment vertical="center"/>
      <protection/>
    </xf>
    <xf numFmtId="43" fontId="3" fillId="0" borderId="19" xfId="15" applyNumberFormat="1" applyFont="1" applyBorder="1" applyAlignment="1" applyProtection="1">
      <alignment vertical="center"/>
      <protection/>
    </xf>
    <xf numFmtId="43" fontId="0" fillId="0" borderId="5" xfId="15" applyNumberFormat="1" applyFont="1" applyBorder="1" applyAlignment="1">
      <alignment vertical="center"/>
      <protection/>
    </xf>
    <xf numFmtId="176" fontId="9" fillId="0" borderId="20" xfId="15" applyNumberFormat="1" applyFont="1" applyBorder="1" applyAlignment="1" applyProtection="1">
      <alignment horizontal="left" vertical="center"/>
      <protection/>
    </xf>
    <xf numFmtId="43" fontId="3" fillId="0" borderId="10" xfId="15" applyNumberFormat="1" applyFont="1" applyBorder="1" applyAlignment="1" applyProtection="1">
      <alignment vertical="center"/>
      <protection/>
    </xf>
    <xf numFmtId="176" fontId="0" fillId="0" borderId="11" xfId="15" applyNumberFormat="1" applyFont="1" applyBorder="1" applyAlignment="1" applyProtection="1">
      <alignment horizontal="left" vertical="center"/>
      <protection/>
    </xf>
    <xf numFmtId="176" fontId="0" fillId="0" borderId="11" xfId="15" applyNumberFormat="1" applyFont="1" applyBorder="1" applyAlignment="1">
      <alignment vertical="center"/>
      <protection/>
    </xf>
    <xf numFmtId="176" fontId="0" fillId="0" borderId="0" xfId="15" applyNumberFormat="1" applyFont="1" applyBorder="1" applyAlignment="1" applyProtection="1">
      <alignment horizontal="left" vertical="center"/>
      <protection/>
    </xf>
    <xf numFmtId="176" fontId="1" fillId="0" borderId="0" xfId="15" applyNumberFormat="1" applyFont="1" applyAlignment="1" applyProtection="1">
      <alignment horizontal="centerContinuous" vertical="center"/>
      <protection locked="0"/>
    </xf>
    <xf numFmtId="176" fontId="7" fillId="0" borderId="0" xfId="15" applyNumberFormat="1" applyFont="1" applyAlignment="1" applyProtection="1">
      <alignment horizontal="centerContinuous" vertical="center"/>
      <protection locked="0"/>
    </xf>
    <xf numFmtId="176" fontId="9" fillId="0" borderId="0" xfId="15" applyNumberFormat="1" applyFont="1" applyAlignment="1" applyProtection="1">
      <alignment vertical="center"/>
      <protection locked="0"/>
    </xf>
    <xf numFmtId="39" fontId="6" fillId="0" borderId="0" xfId="15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39" fontId="0" fillId="0" borderId="0" xfId="15" applyFont="1" applyAlignment="1" applyProtection="1">
      <alignment horizontal="centerContinuous" vertical="center"/>
      <protection locked="0"/>
    </xf>
    <xf numFmtId="39" fontId="2" fillId="0" borderId="0" xfId="15" applyAlignment="1" applyProtection="1">
      <alignment horizontal="centerContinuous"/>
      <protection locked="0"/>
    </xf>
    <xf numFmtId="39" fontId="0" fillId="0" borderId="0" xfId="15" applyFont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39" fontId="7" fillId="0" borderId="0" xfId="15" applyFont="1" applyBorder="1" applyAlignment="1" applyProtection="1">
      <alignment horizontal="right"/>
      <protection locked="0"/>
    </xf>
    <xf numFmtId="39" fontId="15" fillId="0" borderId="0" xfId="15" applyFont="1" applyAlignment="1" applyProtection="1">
      <alignment horizontal="centerContinuous" vertical="center"/>
      <protection locked="0"/>
    </xf>
    <xf numFmtId="39" fontId="16" fillId="0" borderId="0" xfId="15" applyFont="1" applyProtection="1">
      <alignment/>
      <protection locked="0"/>
    </xf>
    <xf numFmtId="39" fontId="15" fillId="0" borderId="0" xfId="15" applyFont="1" applyAlignment="1" applyProtection="1">
      <alignment vertical="center"/>
      <protection locked="0"/>
    </xf>
    <xf numFmtId="176" fontId="3" fillId="0" borderId="22" xfId="15" applyNumberFormat="1" applyFont="1" applyBorder="1" applyAlignment="1" applyProtection="1">
      <alignment horizontal="center" vertical="center"/>
      <protection locked="0"/>
    </xf>
    <xf numFmtId="176" fontId="3" fillId="0" borderId="1" xfId="15" applyNumberFormat="1" applyFont="1" applyBorder="1" applyAlignment="1" applyProtection="1">
      <alignment horizontal="center" vertical="center"/>
      <protection locked="0"/>
    </xf>
    <xf numFmtId="176" fontId="3" fillId="0" borderId="9" xfId="15" applyNumberFormat="1" applyFont="1" applyBorder="1" applyAlignment="1" applyProtection="1">
      <alignment horizontal="center" vertical="center"/>
      <protection locked="0"/>
    </xf>
    <xf numFmtId="176" fontId="3" fillId="0" borderId="2" xfId="15" applyNumberFormat="1" applyFont="1" applyBorder="1" applyAlignment="1" applyProtection="1">
      <alignment horizontal="center" vertical="center"/>
      <protection locked="0"/>
    </xf>
    <xf numFmtId="176" fontId="3" fillId="0" borderId="6" xfId="15" applyNumberFormat="1" applyFont="1" applyBorder="1" applyAlignment="1" applyProtection="1">
      <alignment horizontal="left" vertical="center" shrinkToFit="1"/>
      <protection locked="0"/>
    </xf>
    <xf numFmtId="176" fontId="3" fillId="0" borderId="0" xfId="15" applyNumberFormat="1" applyFont="1" applyBorder="1" applyAlignment="1" applyProtection="1">
      <alignment vertical="center"/>
      <protection locked="0"/>
    </xf>
    <xf numFmtId="176" fontId="3" fillId="0" borderId="23" xfId="15" applyNumberFormat="1" applyFont="1" applyBorder="1" applyAlignment="1" applyProtection="1">
      <alignment vertical="center"/>
      <protection locked="0"/>
    </xf>
    <xf numFmtId="176" fontId="3" fillId="0" borderId="7" xfId="15" applyNumberFormat="1" applyFont="1" applyBorder="1" applyAlignment="1" applyProtection="1">
      <alignment vertical="center"/>
      <protection locked="0"/>
    </xf>
    <xf numFmtId="176" fontId="3" fillId="0" borderId="5" xfId="15" applyNumberFormat="1" applyFont="1" applyBorder="1" applyAlignment="1" applyProtection="1">
      <alignment vertical="center"/>
      <protection locked="0"/>
    </xf>
    <xf numFmtId="176" fontId="3" fillId="0" borderId="8" xfId="15" applyNumberFormat="1" applyFont="1" applyBorder="1" applyAlignment="1" applyProtection="1">
      <alignment horizontal="left" vertical="center" shrinkToFit="1"/>
      <protection locked="0"/>
    </xf>
    <xf numFmtId="176" fontId="3" fillId="0" borderId="21" xfId="15" applyNumberFormat="1" applyFont="1" applyBorder="1" applyAlignment="1" applyProtection="1">
      <alignment vertical="center"/>
      <protection locked="0"/>
    </xf>
    <xf numFmtId="176" fontId="3" fillId="0" borderId="24" xfId="15" applyNumberFormat="1" applyFont="1" applyBorder="1" applyAlignment="1" applyProtection="1">
      <alignment vertical="center"/>
      <protection locked="0"/>
    </xf>
    <xf numFmtId="176" fontId="3" fillId="0" borderId="9" xfId="15" applyNumberFormat="1" applyFont="1" applyBorder="1" applyAlignment="1" applyProtection="1">
      <alignment vertical="center"/>
      <protection locked="0"/>
    </xf>
    <xf numFmtId="176" fontId="3" fillId="0" borderId="2" xfId="15" applyNumberFormat="1" applyFont="1" applyBorder="1" applyAlignment="1" applyProtection="1">
      <alignment vertical="center"/>
      <protection locked="0"/>
    </xf>
    <xf numFmtId="176" fontId="11" fillId="0" borderId="0" xfId="15" applyNumberFormat="1" applyFont="1" applyBorder="1" applyAlignment="1" applyProtection="1">
      <alignment horizontal="left" vertical="center"/>
      <protection locked="0"/>
    </xf>
    <xf numFmtId="176" fontId="11" fillId="0" borderId="0" xfId="15" applyNumberFormat="1" applyFont="1" applyBorder="1" applyAlignment="1" applyProtection="1">
      <alignment vertical="center"/>
      <protection locked="0"/>
    </xf>
    <xf numFmtId="176" fontId="9" fillId="0" borderId="0" xfId="15" applyNumberFormat="1" applyFont="1" applyBorder="1" applyAlignment="1" applyProtection="1">
      <alignment vertical="center"/>
      <protection locked="0"/>
    </xf>
    <xf numFmtId="176" fontId="7" fillId="0" borderId="0" xfId="15" applyNumberFormat="1" applyFont="1" applyBorder="1" applyAlignment="1" applyProtection="1">
      <alignment horizontal="left" vertical="center"/>
      <protection locked="0"/>
    </xf>
    <xf numFmtId="176" fontId="7" fillId="0" borderId="0" xfId="15" applyNumberFormat="1" applyFont="1" applyBorder="1" applyAlignment="1" applyProtection="1">
      <alignment vertical="center"/>
      <protection locked="0"/>
    </xf>
    <xf numFmtId="176" fontId="7" fillId="0" borderId="0" xfId="15" applyNumberFormat="1" applyFont="1" applyAlignment="1" applyProtection="1">
      <alignment vertical="center"/>
      <protection locked="0"/>
    </xf>
    <xf numFmtId="176" fontId="10" fillId="0" borderId="0" xfId="15" applyNumberFormat="1" applyFont="1" applyAlignment="1" applyProtection="1">
      <alignment horizontal="centerContinuous" vertical="center"/>
      <protection locked="0"/>
    </xf>
    <xf numFmtId="176" fontId="17" fillId="0" borderId="0" xfId="15" applyNumberFormat="1" applyFont="1" applyAlignment="1" applyProtection="1">
      <alignment horizontal="centerContinuous" vertical="center"/>
      <protection locked="0"/>
    </xf>
    <xf numFmtId="177" fontId="17" fillId="0" borderId="0" xfId="15" applyNumberFormat="1" applyFont="1" applyAlignment="1" applyProtection="1">
      <alignment horizontal="centerContinuous" vertical="center"/>
      <protection locked="0"/>
    </xf>
    <xf numFmtId="176" fontId="10" fillId="0" borderId="0" xfId="15" applyNumberFormat="1" applyFont="1" applyAlignment="1" applyProtection="1">
      <alignment horizontal="left" vertical="center"/>
      <protection locked="0"/>
    </xf>
    <xf numFmtId="177" fontId="10" fillId="0" borderId="0" xfId="15" applyNumberFormat="1" applyFont="1" applyBorder="1" applyAlignment="1" applyProtection="1">
      <alignment horizontal="left" vertical="center"/>
      <protection locked="0"/>
    </xf>
    <xf numFmtId="176" fontId="4" fillId="0" borderId="0" xfId="15" applyNumberFormat="1" applyFont="1" applyAlignment="1" applyProtection="1">
      <alignment horizontal="center" vertical="center"/>
      <protection locked="0"/>
    </xf>
    <xf numFmtId="177" fontId="10" fillId="0" borderId="0" xfId="15" applyNumberFormat="1" applyFont="1" applyBorder="1" applyAlignment="1" applyProtection="1">
      <alignment horizontal="centerContinuous" vertical="center"/>
      <protection locked="0"/>
    </xf>
    <xf numFmtId="176" fontId="17" fillId="0" borderId="0" xfId="15" applyNumberFormat="1" applyFont="1" applyAlignment="1" applyProtection="1">
      <alignment horizontal="left" vertical="center"/>
      <protection locked="0"/>
    </xf>
    <xf numFmtId="177" fontId="17" fillId="0" borderId="0" xfId="15" applyNumberFormat="1" applyFont="1" applyAlignment="1" applyProtection="1">
      <alignment horizontal="left" vertical="center"/>
      <protection locked="0"/>
    </xf>
    <xf numFmtId="176" fontId="1" fillId="0" borderId="0" xfId="15" applyNumberFormat="1" applyFont="1" applyAlignment="1" applyProtection="1">
      <alignment horizontal="left" vertical="center"/>
      <protection locked="0"/>
    </xf>
    <xf numFmtId="177" fontId="17" fillId="0" borderId="0" xfId="15" applyNumberFormat="1" applyFont="1" applyBorder="1" applyAlignment="1" applyProtection="1">
      <alignment horizontal="centerContinuous" vertical="center"/>
      <protection locked="0"/>
    </xf>
    <xf numFmtId="176" fontId="0" fillId="0" borderId="0" xfId="15" applyNumberFormat="1" applyFont="1" applyAlignment="1" applyProtection="1">
      <alignment vertical="center"/>
      <protection locked="0"/>
    </xf>
    <xf numFmtId="177" fontId="10" fillId="0" borderId="0" xfId="15" applyNumberFormat="1" applyFont="1" applyAlignment="1" applyProtection="1">
      <alignment horizontal="center" vertical="center"/>
      <protection locked="0"/>
    </xf>
    <xf numFmtId="176" fontId="5" fillId="0" borderId="0" xfId="15" applyNumberFormat="1" applyFont="1" applyAlignment="1" applyProtection="1">
      <alignment horizontal="centerContinuous" vertical="center"/>
      <protection locked="0"/>
    </xf>
    <xf numFmtId="177" fontId="5" fillId="0" borderId="0" xfId="15" applyNumberFormat="1" applyFont="1" applyAlignment="1" applyProtection="1">
      <alignment horizontal="centerContinuous" vertical="center"/>
      <protection locked="0"/>
    </xf>
    <xf numFmtId="176" fontId="10" fillId="0" borderId="0" xfId="15" applyNumberFormat="1" applyFont="1" applyAlignment="1" applyProtection="1">
      <alignment horizontal="center" vertical="center"/>
      <protection locked="0"/>
    </xf>
    <xf numFmtId="39" fontId="6" fillId="0" borderId="0" xfId="15" applyFont="1" applyBorder="1" applyAlignment="1" applyProtection="1">
      <alignment horizontal="left" vertical="center"/>
      <protection locked="0"/>
    </xf>
    <xf numFmtId="177" fontId="6" fillId="0" borderId="0" xfId="0" applyNumberFormat="1" applyFont="1" applyAlignment="1">
      <alignment horizontal="center" vertical="center"/>
    </xf>
    <xf numFmtId="177" fontId="6" fillId="0" borderId="0" xfId="15" applyNumberFormat="1" applyFont="1" applyBorder="1" applyAlignment="1" applyProtection="1">
      <alignment horizontal="left" vertical="center"/>
      <protection locked="0"/>
    </xf>
    <xf numFmtId="39" fontId="14" fillId="0" borderId="0" xfId="15" applyFont="1" applyBorder="1" applyAlignment="1" applyProtection="1">
      <alignment vertical="center"/>
      <protection locked="0"/>
    </xf>
    <xf numFmtId="177" fontId="8" fillId="0" borderId="0" xfId="15" applyNumberFormat="1" applyFont="1" applyBorder="1" applyAlignment="1" applyProtection="1">
      <alignment horizontal="centerContinuous" vertical="center"/>
      <protection locked="0"/>
    </xf>
    <xf numFmtId="177" fontId="14" fillId="0" borderId="0" xfId="15" applyNumberFormat="1" applyFont="1" applyBorder="1" applyAlignment="1" applyProtection="1">
      <alignment horizontal="center" vertical="center"/>
      <protection locked="0"/>
    </xf>
    <xf numFmtId="177" fontId="6" fillId="0" borderId="0" xfId="15" applyNumberFormat="1" applyFont="1" applyBorder="1" applyAlignment="1" applyProtection="1">
      <alignment horizontal="center" vertical="center"/>
      <protection locked="0"/>
    </xf>
    <xf numFmtId="39" fontId="8" fillId="0" borderId="0" xfId="15" applyFont="1" applyBorder="1" applyAlignment="1" applyProtection="1">
      <alignment horizontal="centerContinuous" vertical="center"/>
      <protection locked="0"/>
    </xf>
    <xf numFmtId="39" fontId="7" fillId="0" borderId="0" xfId="15" applyFont="1" applyAlignment="1" applyProtection="1">
      <alignment horizontal="centerContinuous" vertical="center"/>
      <protection locked="0"/>
    </xf>
    <xf numFmtId="177" fontId="13" fillId="0" borderId="0" xfId="15" applyNumberFormat="1" applyFont="1" applyAlignment="1" applyProtection="1">
      <alignment horizontal="centerContinuous" vertical="center"/>
      <protection locked="0"/>
    </xf>
    <xf numFmtId="39" fontId="2" fillId="0" borderId="0" xfId="15" applyAlignment="1" applyProtection="1">
      <alignment vertical="center"/>
      <protection locked="0"/>
    </xf>
    <xf numFmtId="39" fontId="8" fillId="0" borderId="0" xfId="15" applyFont="1" applyBorder="1" applyAlignment="1" applyProtection="1">
      <alignment horizontal="left" vertical="center"/>
      <protection locked="0"/>
    </xf>
    <xf numFmtId="39" fontId="5" fillId="0" borderId="0" xfId="15" applyFont="1" applyAlignment="1" applyProtection="1">
      <alignment horizontal="centerContinuous" vertical="center"/>
      <protection locked="0"/>
    </xf>
    <xf numFmtId="177" fontId="5" fillId="0" borderId="0" xfId="15" applyNumberFormat="1" applyFont="1" applyBorder="1" applyAlignment="1" applyProtection="1">
      <alignment horizontal="centerContinuous" vertical="center"/>
      <protection locked="0"/>
    </xf>
    <xf numFmtId="177" fontId="5" fillId="0" borderId="0" xfId="15" applyNumberFormat="1" applyFont="1" applyBorder="1" applyAlignment="1" applyProtection="1" quotePrefix="1">
      <alignment horizontal="centerContinuous" vertical="center"/>
      <protection locked="0"/>
    </xf>
    <xf numFmtId="39" fontId="8" fillId="0" borderId="0" xfId="15" applyFont="1" applyAlignment="1" applyProtection="1">
      <alignment horizontal="center" vertical="center"/>
      <protection locked="0"/>
    </xf>
    <xf numFmtId="177" fontId="0" fillId="0" borderId="0" xfId="15" applyNumberFormat="1" applyFont="1" applyAlignment="1" applyProtection="1">
      <alignment vertical="center"/>
      <protection locked="0"/>
    </xf>
    <xf numFmtId="39" fontId="8" fillId="0" borderId="0" xfId="15" applyFont="1" applyProtection="1">
      <alignment/>
      <protection locked="0"/>
    </xf>
    <xf numFmtId="177" fontId="5" fillId="0" borderId="0" xfId="15" applyNumberFormat="1" applyFont="1" applyBorder="1" applyProtection="1">
      <alignment/>
      <protection locked="0"/>
    </xf>
    <xf numFmtId="177" fontId="8" fillId="0" borderId="0" xfId="15" applyNumberFormat="1" applyFont="1" applyProtection="1">
      <alignment/>
      <protection locked="0"/>
    </xf>
    <xf numFmtId="177" fontId="8" fillId="0" borderId="0" xfId="15" applyNumberFormat="1" applyFont="1" applyAlignment="1" applyProtection="1">
      <alignment horizontal="center" vertical="center"/>
      <protection locked="0"/>
    </xf>
    <xf numFmtId="177" fontId="7" fillId="0" borderId="0" xfId="15" applyNumberFormat="1" applyFont="1" applyBorder="1" applyAlignment="1" applyProtection="1">
      <alignment horizontal="right"/>
      <protection locked="0"/>
    </xf>
    <xf numFmtId="177" fontId="5" fillId="0" borderId="0" xfId="15" applyNumberFormat="1" applyFont="1" applyAlignment="1" applyProtection="1">
      <alignment vertical="center"/>
      <protection locked="0"/>
    </xf>
    <xf numFmtId="176" fontId="3" fillId="0" borderId="25" xfId="15" applyNumberFormat="1" applyFont="1" applyBorder="1" applyAlignment="1" applyProtection="1">
      <alignment horizontal="center" vertical="center" shrinkToFit="1"/>
      <protection locked="0"/>
    </xf>
    <xf numFmtId="177" fontId="3" fillId="0" borderId="26" xfId="0" applyNumberFormat="1" applyFont="1" applyBorder="1" applyAlignment="1">
      <alignment horizontal="center" vertical="center" shrinkToFit="1"/>
    </xf>
    <xf numFmtId="39" fontId="3" fillId="0" borderId="27" xfId="15" applyFont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Alignment="1">
      <alignment horizontal="center" vertical="center" shrinkToFit="1"/>
    </xf>
    <xf numFmtId="39" fontId="3" fillId="0" borderId="22" xfId="15" applyFont="1" applyBorder="1" applyAlignment="1" applyProtection="1">
      <alignment horizontal="center" vertical="center" shrinkToFit="1"/>
      <protection locked="0"/>
    </xf>
    <xf numFmtId="177" fontId="3" fillId="0" borderId="15" xfId="0" applyNumberFormat="1" applyFont="1" applyBorder="1" applyAlignment="1">
      <alignment horizontal="center" vertical="center" shrinkToFit="1"/>
    </xf>
    <xf numFmtId="176" fontId="3" fillId="0" borderId="6" xfId="15" applyNumberFormat="1" applyFont="1" applyBorder="1" applyAlignment="1" applyProtection="1">
      <alignment horizontal="left" vertical="center"/>
      <protection locked="0"/>
    </xf>
    <xf numFmtId="176" fontId="3" fillId="0" borderId="7" xfId="15" applyNumberFormat="1" applyFont="1" applyBorder="1" applyAlignment="1" applyProtection="1">
      <alignment vertical="center" shrinkToFit="1"/>
      <protection locked="0"/>
    </xf>
    <xf numFmtId="2" fontId="3" fillId="0" borderId="7" xfId="15" applyNumberFormat="1" applyFont="1" applyBorder="1" applyAlignment="1" applyProtection="1">
      <alignment vertical="center" shrinkToFit="1"/>
      <protection locked="0"/>
    </xf>
    <xf numFmtId="176" fontId="3" fillId="0" borderId="28" xfId="15" applyNumberFormat="1" applyFont="1" applyBorder="1" applyAlignment="1" applyProtection="1">
      <alignment vertical="center" shrinkToFit="1"/>
      <protection locked="0"/>
    </xf>
    <xf numFmtId="177" fontId="3" fillId="0" borderId="7" xfId="15" applyNumberFormat="1" applyFont="1" applyBorder="1" applyAlignment="1" applyProtection="1">
      <alignment vertical="center" shrinkToFit="1"/>
      <protection locked="0"/>
    </xf>
    <xf numFmtId="2" fontId="3" fillId="0" borderId="19" xfId="15" applyNumberFormat="1" applyFont="1" applyBorder="1" applyAlignment="1" applyProtection="1">
      <alignment vertical="center" shrinkToFit="1"/>
      <protection locked="0"/>
    </xf>
    <xf numFmtId="176" fontId="3" fillId="0" borderId="6" xfId="15" applyNumberFormat="1" applyFont="1" applyBorder="1" applyAlignment="1" applyProtection="1">
      <alignment horizontal="center" vertical="center" wrapText="1"/>
      <protection locked="0"/>
    </xf>
    <xf numFmtId="176" fontId="3" fillId="0" borderId="8" xfId="15" applyNumberFormat="1" applyFont="1" applyBorder="1" applyAlignment="1" applyProtection="1">
      <alignment vertical="center"/>
      <protection locked="0"/>
    </xf>
    <xf numFmtId="176" fontId="3" fillId="0" borderId="9" xfId="15" applyNumberFormat="1" applyFont="1" applyBorder="1" applyAlignment="1" applyProtection="1">
      <alignment vertical="center" shrinkToFit="1"/>
      <protection locked="0"/>
    </xf>
    <xf numFmtId="2" fontId="3" fillId="0" borderId="9" xfId="15" applyNumberFormat="1" applyFont="1" applyBorder="1" applyAlignment="1" applyProtection="1">
      <alignment vertical="center" shrinkToFit="1"/>
      <protection locked="0"/>
    </xf>
    <xf numFmtId="177" fontId="3" fillId="0" borderId="9" xfId="15" applyNumberFormat="1" applyFont="1" applyBorder="1" applyAlignment="1" applyProtection="1">
      <alignment vertical="center" shrinkToFit="1"/>
      <protection locked="0"/>
    </xf>
    <xf numFmtId="176" fontId="3" fillId="0" borderId="29" xfId="15" applyNumberFormat="1" applyFont="1" applyBorder="1" applyAlignment="1" applyProtection="1">
      <alignment vertical="center" shrinkToFit="1"/>
      <protection locked="0"/>
    </xf>
    <xf numFmtId="177" fontId="3" fillId="0" borderId="10" xfId="15" applyNumberFormat="1" applyFont="1" applyBorder="1" applyAlignment="1" applyProtection="1">
      <alignment vertical="center" shrinkToFit="1"/>
      <protection locked="0"/>
    </xf>
    <xf numFmtId="2" fontId="3" fillId="0" borderId="10" xfId="15" applyNumberFormat="1" applyFont="1" applyBorder="1" applyAlignment="1" applyProtection="1">
      <alignment vertical="center" shrinkToFit="1"/>
      <protection locked="0"/>
    </xf>
    <xf numFmtId="176" fontId="5" fillId="0" borderId="0" xfId="15" applyNumberFormat="1" applyFont="1" applyAlignment="1" applyProtection="1">
      <alignment vertical="center"/>
      <protection locked="0"/>
    </xf>
    <xf numFmtId="177" fontId="5" fillId="0" borderId="0" xfId="15" applyNumberFormat="1" applyFont="1" applyBorder="1" applyAlignment="1" applyProtection="1">
      <alignment vertical="center"/>
      <protection locked="0"/>
    </xf>
    <xf numFmtId="177" fontId="0" fillId="0" borderId="0" xfId="15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indent="11"/>
    </xf>
    <xf numFmtId="0" fontId="5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178" fontId="11" fillId="0" borderId="12" xfId="16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178" fontId="7" fillId="0" borderId="7" xfId="16" applyNumberFormat="1" applyFont="1" applyBorder="1" applyAlignment="1">
      <alignment horizontal="center" vertical="center"/>
    </xf>
    <xf numFmtId="43" fontId="7" fillId="0" borderId="7" xfId="16" applyFont="1" applyBorder="1" applyAlignment="1">
      <alignment horizontal="right" vertical="center"/>
    </xf>
    <xf numFmtId="43" fontId="7" fillId="0" borderId="19" xfId="16" applyFont="1" applyBorder="1" applyAlignment="1">
      <alignment horizontal="right" vertical="center"/>
    </xf>
    <xf numFmtId="20" fontId="18" fillId="0" borderId="6" xfId="0" applyNumberFormat="1" applyFont="1" applyBorder="1" applyAlignment="1">
      <alignment horizontal="left" vertical="center" wrapText="1"/>
    </xf>
    <xf numFmtId="20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20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9" fillId="0" borderId="8" xfId="0" applyFont="1" applyBorder="1" applyAlignment="1">
      <alignment vertical="top" wrapText="1"/>
    </xf>
    <xf numFmtId="178" fontId="7" fillId="0" borderId="9" xfId="0" applyNumberFormat="1" applyFont="1" applyBorder="1" applyAlignment="1">
      <alignment vertical="top"/>
    </xf>
    <xf numFmtId="39" fontId="8" fillId="0" borderId="21" xfId="15" applyFont="1" applyBorder="1" applyAlignment="1">
      <alignment horizontal="left" vertical="center"/>
      <protection/>
    </xf>
    <xf numFmtId="39" fontId="5" fillId="0" borderId="21" xfId="15" applyFont="1" applyBorder="1" applyAlignment="1">
      <alignment horizontal="left" vertical="center"/>
      <protection/>
    </xf>
    <xf numFmtId="176" fontId="1" fillId="0" borderId="0" xfId="15" applyNumberFormat="1" applyFont="1" applyAlignment="1" applyProtection="1">
      <alignment horizontal="center" vertical="center"/>
      <protection/>
    </xf>
    <xf numFmtId="39" fontId="4" fillId="0" borderId="0" xfId="15" applyFont="1" applyAlignment="1">
      <alignment horizontal="center" vertical="center"/>
      <protection/>
    </xf>
    <xf numFmtId="39" fontId="8" fillId="0" borderId="0" xfId="15" applyFont="1" applyBorder="1" applyAlignment="1">
      <alignment horizontal="center" vertical="center"/>
      <protection/>
    </xf>
    <xf numFmtId="39" fontId="5" fillId="0" borderId="0" xfId="15" applyFont="1" applyAlignment="1">
      <alignment horizontal="center" vertical="center"/>
      <protection/>
    </xf>
    <xf numFmtId="176" fontId="9" fillId="0" borderId="32" xfId="15" applyNumberFormat="1" applyFont="1" applyBorder="1" applyAlignment="1" applyProtection="1">
      <alignment horizontal="center" vertical="center" wrapText="1"/>
      <protection/>
    </xf>
    <xf numFmtId="39" fontId="9" fillId="0" borderId="33" xfId="15" applyFont="1" applyBorder="1" applyAlignment="1">
      <alignment horizontal="center" vertical="center" wrapText="1"/>
      <protection/>
    </xf>
    <xf numFmtId="176" fontId="9" fillId="0" borderId="4" xfId="15" applyNumberFormat="1" applyFont="1" applyBorder="1" applyAlignment="1" applyProtection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34" xfId="15" applyNumberFormat="1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176" fontId="9" fillId="0" borderId="31" xfId="15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176" fontId="9" fillId="0" borderId="12" xfId="15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9" fillId="0" borderId="39" xfId="15" applyNumberFormat="1" applyFont="1" applyBorder="1" applyAlignment="1" applyProtection="1">
      <alignment horizontal="center" vertical="center"/>
      <protection/>
    </xf>
    <xf numFmtId="39" fontId="9" fillId="0" borderId="40" xfId="15" applyFont="1" applyBorder="1" applyAlignment="1">
      <alignment horizontal="center" vertical="center"/>
      <protection/>
    </xf>
    <xf numFmtId="176" fontId="9" fillId="0" borderId="37" xfId="15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176" fontId="9" fillId="0" borderId="3" xfId="15" applyNumberFormat="1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176" fontId="9" fillId="0" borderId="34" xfId="15" applyNumberFormat="1" applyFont="1" applyBorder="1" applyAlignment="1" applyProtection="1">
      <alignment horizontal="center" vertical="center"/>
      <protection/>
    </xf>
    <xf numFmtId="176" fontId="9" fillId="0" borderId="33" xfId="15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>
      <alignment horizontal="center" vertical="center"/>
    </xf>
    <xf numFmtId="176" fontId="9" fillId="0" borderId="34" xfId="15" applyNumberFormat="1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176" fontId="9" fillId="0" borderId="25" xfId="15" applyNumberFormat="1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>
      <alignment horizontal="center" vertical="center" wrapText="1"/>
    </xf>
    <xf numFmtId="39" fontId="6" fillId="0" borderId="0" xfId="15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9" fontId="8" fillId="0" borderId="21" xfId="15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176" fontId="3" fillId="0" borderId="3" xfId="15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176" fontId="3" fillId="0" borderId="35" xfId="15" applyNumberFormat="1" applyFont="1" applyBorder="1" applyAlignment="1" applyProtection="1">
      <alignment horizontal="center" vertical="center"/>
      <protection locked="0"/>
    </xf>
    <xf numFmtId="39" fontId="3" fillId="0" borderId="33" xfId="15" applyFont="1" applyBorder="1" applyAlignment="1" applyProtection="1">
      <alignment horizontal="center" vertical="center"/>
      <protection locked="0"/>
    </xf>
    <xf numFmtId="39" fontId="3" fillId="0" borderId="34" xfId="15" applyFont="1" applyBorder="1" applyAlignment="1" applyProtection="1">
      <alignment horizontal="center" vertical="center"/>
      <protection locked="0"/>
    </xf>
    <xf numFmtId="176" fontId="3" fillId="0" borderId="34" xfId="15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6" fontId="3" fillId="0" borderId="25" xfId="15" applyNumberFormat="1" applyFont="1" applyBorder="1" applyAlignment="1" applyProtection="1" quotePrefix="1">
      <alignment horizontal="center" vertical="center" wrapText="1" shrinkToFit="1"/>
      <protection locked="0"/>
    </xf>
    <xf numFmtId="177" fontId="3" fillId="0" borderId="26" xfId="15" applyNumberFormat="1" applyFont="1" applyBorder="1" applyAlignment="1" applyProtection="1" quotePrefix="1">
      <alignment horizontal="center" vertical="center" wrapText="1" shrinkToFit="1"/>
      <protection locked="0"/>
    </xf>
    <xf numFmtId="176" fontId="3" fillId="0" borderId="25" xfId="15" applyNumberFormat="1" applyFont="1" applyBorder="1" applyAlignment="1" applyProtection="1">
      <alignment horizontal="center" vertical="center" wrapText="1" shrinkToFit="1"/>
      <protection locked="0"/>
    </xf>
    <xf numFmtId="177" fontId="3" fillId="0" borderId="26" xfId="15" applyNumberFormat="1" applyFont="1" applyBorder="1" applyAlignment="1" applyProtection="1">
      <alignment horizontal="center" vertical="center" wrapText="1" shrinkToFit="1"/>
      <protection locked="0"/>
    </xf>
    <xf numFmtId="177" fontId="3" fillId="0" borderId="26" xfId="0" applyNumberFormat="1" applyFont="1" applyBorder="1" applyAlignment="1">
      <alignment horizontal="center" vertical="center" wrapText="1" shrinkToFit="1"/>
    </xf>
    <xf numFmtId="176" fontId="3" fillId="0" borderId="11" xfId="15" applyNumberFormat="1" applyFont="1" applyBorder="1" applyAlignment="1" applyProtection="1">
      <alignment horizontal="center" vertical="center" wrapText="1" shrinkToFit="1"/>
      <protection locked="0"/>
    </xf>
    <xf numFmtId="176" fontId="3" fillId="0" borderId="35" xfId="15" applyNumberFormat="1" applyFont="1" applyBorder="1" applyAlignment="1" applyProtection="1">
      <alignment horizontal="center" vertical="center" wrapText="1" shrinkToFit="1"/>
      <protection locked="0"/>
    </xf>
    <xf numFmtId="176" fontId="3" fillId="0" borderId="33" xfId="15" applyNumberFormat="1" applyFont="1" applyBorder="1" applyAlignment="1" applyProtection="1">
      <alignment horizontal="center" vertical="center" wrapText="1" shrinkToFit="1"/>
      <protection locked="0"/>
    </xf>
    <xf numFmtId="177" fontId="3" fillId="0" borderId="42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176" fontId="3" fillId="0" borderId="34" xfId="15" applyNumberFormat="1" applyFont="1" applyBorder="1" applyAlignment="1" applyProtection="1">
      <alignment horizontal="center" vertical="center" wrapText="1" shrinkToFit="1"/>
      <protection locked="0"/>
    </xf>
    <xf numFmtId="176" fontId="3" fillId="0" borderId="36" xfId="15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176" fontId="9" fillId="0" borderId="7" xfId="15" applyNumberFormat="1" applyFont="1" applyBorder="1" applyAlignment="1" applyProtection="1">
      <alignment horizontal="center" vertical="center"/>
      <protection/>
    </xf>
    <xf numFmtId="176" fontId="21" fillId="0" borderId="5" xfId="15" applyNumberFormat="1" applyFont="1" applyBorder="1" applyAlignment="1" applyProtection="1">
      <alignment vertical="center"/>
      <protection/>
    </xf>
  </cellXfs>
  <cellStyles count="7">
    <cellStyle name="Normal" xfId="0"/>
    <cellStyle name="一般_附屬單位綜計表-決算9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I20" sqref="I20"/>
    </sheetView>
  </sheetViews>
  <sheetFormatPr defaultColWidth="9.00390625" defaultRowHeight="24" customHeight="1"/>
  <cols>
    <col min="1" max="1" width="11.625" style="1" customWidth="1"/>
    <col min="2" max="2" width="5.625" style="1" customWidth="1"/>
    <col min="3" max="3" width="13.75390625" style="1" customWidth="1"/>
    <col min="4" max="4" width="11.625" style="1" customWidth="1"/>
    <col min="5" max="5" width="5.50390625" style="1" customWidth="1"/>
    <col min="6" max="6" width="11.625" style="1" customWidth="1"/>
    <col min="7" max="7" width="5.875" style="1" customWidth="1"/>
    <col min="8" max="8" width="12.375" style="1" customWidth="1"/>
    <col min="9" max="9" width="7.375" style="1" customWidth="1"/>
    <col min="10" max="16384" width="10.00390625" style="1" customWidth="1"/>
  </cols>
  <sheetData>
    <row r="1" spans="1:9" ht="30.75" customHeight="1">
      <c r="A1" s="180" t="s">
        <v>0</v>
      </c>
      <c r="B1" s="180"/>
      <c r="C1" s="181"/>
      <c r="D1" s="181"/>
      <c r="E1" s="181"/>
      <c r="F1" s="181"/>
      <c r="G1" s="181"/>
      <c r="H1" s="181"/>
      <c r="I1" s="181"/>
    </row>
    <row r="2" spans="1:17" ht="24.75" customHeight="1">
      <c r="A2" s="2"/>
      <c r="B2" s="2"/>
      <c r="C2" s="3" t="s">
        <v>1</v>
      </c>
      <c r="D2" s="2"/>
      <c r="E2" s="2"/>
      <c r="F2" s="2"/>
      <c r="G2" s="2"/>
      <c r="H2" s="4" t="s">
        <v>2</v>
      </c>
      <c r="I2" s="2"/>
      <c r="J2" s="5"/>
      <c r="K2" s="6"/>
      <c r="L2" s="7"/>
      <c r="M2" s="7"/>
      <c r="N2" s="7"/>
      <c r="O2" s="7"/>
      <c r="P2" s="7"/>
      <c r="Q2" s="7"/>
    </row>
    <row r="3" spans="1:17" ht="24" customHeight="1" thickBot="1">
      <c r="A3" s="182" t="s">
        <v>3</v>
      </c>
      <c r="B3" s="182"/>
      <c r="C3" s="183"/>
      <c r="D3" s="183"/>
      <c r="E3" s="183"/>
      <c r="F3" s="183"/>
      <c r="G3" s="183"/>
      <c r="H3" s="183"/>
      <c r="I3" s="183"/>
      <c r="J3" s="8"/>
      <c r="K3" s="9"/>
      <c r="L3" s="10"/>
      <c r="M3" s="7"/>
      <c r="N3" s="7"/>
      <c r="O3" s="11"/>
      <c r="P3" s="7"/>
      <c r="Q3" s="7"/>
    </row>
    <row r="4" spans="1:17" ht="30" customHeight="1">
      <c r="A4" s="184" t="s">
        <v>4</v>
      </c>
      <c r="B4" s="185"/>
      <c r="C4" s="186" t="s">
        <v>5</v>
      </c>
      <c r="D4" s="189" t="s">
        <v>6</v>
      </c>
      <c r="E4" s="190"/>
      <c r="F4" s="190"/>
      <c r="G4" s="190"/>
      <c r="H4" s="190"/>
      <c r="I4" s="191"/>
      <c r="J4" s="12"/>
      <c r="K4" s="9"/>
      <c r="L4" s="10"/>
      <c r="M4" s="7"/>
      <c r="N4" s="7"/>
      <c r="O4" s="11"/>
      <c r="P4" s="7"/>
      <c r="Q4" s="7"/>
    </row>
    <row r="5" spans="1:12" ht="27" customHeight="1">
      <c r="A5" s="192" t="s">
        <v>7</v>
      </c>
      <c r="B5" s="194" t="s">
        <v>8</v>
      </c>
      <c r="C5" s="187"/>
      <c r="D5" s="195" t="s">
        <v>134</v>
      </c>
      <c r="E5" s="196"/>
      <c r="F5" s="197" t="s">
        <v>9</v>
      </c>
      <c r="G5" s="198"/>
      <c r="H5" s="199" t="s">
        <v>10</v>
      </c>
      <c r="I5" s="200"/>
      <c r="J5" s="13"/>
      <c r="K5" s="14"/>
      <c r="L5" s="14"/>
    </row>
    <row r="6" spans="1:12" ht="24" customHeight="1" thickBot="1">
      <c r="A6" s="193"/>
      <c r="B6" s="188"/>
      <c r="C6" s="188"/>
      <c r="D6" s="15" t="s">
        <v>11</v>
      </c>
      <c r="E6" s="15" t="s">
        <v>8</v>
      </c>
      <c r="F6" s="15" t="s">
        <v>11</v>
      </c>
      <c r="G6" s="15" t="s">
        <v>8</v>
      </c>
      <c r="H6" s="247" t="s">
        <v>12</v>
      </c>
      <c r="I6" s="16" t="s">
        <v>8</v>
      </c>
      <c r="J6" s="13"/>
      <c r="K6" s="14"/>
      <c r="L6" s="14"/>
    </row>
    <row r="7" spans="1:10" ht="24" customHeight="1">
      <c r="A7" s="17">
        <v>1019455778</v>
      </c>
      <c r="B7" s="18">
        <v>100</v>
      </c>
      <c r="C7" s="19" t="s">
        <v>13</v>
      </c>
      <c r="D7" s="18">
        <f>SUM(D8:D11)</f>
        <v>1193972842</v>
      </c>
      <c r="E7" s="18">
        <v>100</v>
      </c>
      <c r="F7" s="18">
        <f>SUM(F8:F11)</f>
        <v>1207705000</v>
      </c>
      <c r="G7" s="18">
        <v>100</v>
      </c>
      <c r="H7" s="18">
        <f>D7-F7</f>
        <v>-13732158</v>
      </c>
      <c r="I7" s="20">
        <f>H7/F7*100</f>
        <v>-1.1370457189462657</v>
      </c>
      <c r="J7" s="14"/>
    </row>
    <row r="8" spans="1:9" ht="23.25" customHeight="1">
      <c r="A8" s="21">
        <v>39563401</v>
      </c>
      <c r="B8" s="22">
        <v>3.8808354274686354</v>
      </c>
      <c r="C8" s="23" t="s">
        <v>14</v>
      </c>
      <c r="D8" s="22">
        <v>38403625</v>
      </c>
      <c r="E8" s="22">
        <f>D8/D$7*100</f>
        <v>3.2164571629343643</v>
      </c>
      <c r="F8" s="22">
        <v>39001000</v>
      </c>
      <c r="G8" s="22">
        <f>F8/F$7*100</f>
        <v>3.229348226595071</v>
      </c>
      <c r="H8" s="22">
        <f aca="true" t="shared" si="0" ref="H8:H33">D8-F8</f>
        <v>-597375</v>
      </c>
      <c r="I8" s="20">
        <f aca="true" t="shared" si="1" ref="I8:I33">H8/F8*100</f>
        <v>-1.5316914950898697</v>
      </c>
    </row>
    <row r="9" spans="1:9" ht="21.75" customHeight="1">
      <c r="A9" s="21">
        <v>804257737</v>
      </c>
      <c r="B9" s="22">
        <v>78.89089005683188</v>
      </c>
      <c r="C9" s="23" t="s">
        <v>15</v>
      </c>
      <c r="D9" s="22">
        <v>896043207</v>
      </c>
      <c r="E9" s="22">
        <f aca="true" t="shared" si="2" ref="E9:E33">D9/D$7*100</f>
        <v>75.04720170176199</v>
      </c>
      <c r="F9" s="22">
        <v>933087000</v>
      </c>
      <c r="G9" s="22">
        <f aca="true" t="shared" si="3" ref="G9:G33">F9/F$7*100</f>
        <v>77.26116891128214</v>
      </c>
      <c r="H9" s="22">
        <f t="shared" si="0"/>
        <v>-37043793</v>
      </c>
      <c r="I9" s="20">
        <f t="shared" si="1"/>
        <v>-3.9700256246202126</v>
      </c>
    </row>
    <row r="10" spans="1:9" ht="21.75" customHeight="1">
      <c r="A10" s="21">
        <v>0</v>
      </c>
      <c r="B10" s="22">
        <v>0</v>
      </c>
      <c r="C10" s="23" t="s">
        <v>16</v>
      </c>
      <c r="D10" s="22">
        <v>0</v>
      </c>
      <c r="E10" s="22">
        <f t="shared" si="2"/>
        <v>0</v>
      </c>
      <c r="F10" s="22">
        <v>6750000</v>
      </c>
      <c r="G10" s="22">
        <f t="shared" si="3"/>
        <v>0.558911323543415</v>
      </c>
      <c r="H10" s="22">
        <f t="shared" si="0"/>
        <v>-6750000</v>
      </c>
      <c r="I10" s="20">
        <f t="shared" si="1"/>
        <v>-100</v>
      </c>
    </row>
    <row r="11" spans="1:9" ht="16.5" customHeight="1">
      <c r="A11" s="21">
        <v>175634640</v>
      </c>
      <c r="B11" s="22">
        <v>17.228274515699493</v>
      </c>
      <c r="C11" s="23" t="s">
        <v>17</v>
      </c>
      <c r="D11" s="22">
        <v>259526010</v>
      </c>
      <c r="E11" s="22">
        <f t="shared" si="2"/>
        <v>21.736341135303647</v>
      </c>
      <c r="F11" s="22">
        <v>228867000</v>
      </c>
      <c r="G11" s="22">
        <f t="shared" si="3"/>
        <v>18.95057153857937</v>
      </c>
      <c r="H11" s="22">
        <f t="shared" si="0"/>
        <v>30659010</v>
      </c>
      <c r="I11" s="20">
        <f t="shared" si="1"/>
        <v>13.395994180025955</v>
      </c>
    </row>
    <row r="12" spans="1:9" ht="24" customHeight="1">
      <c r="A12" s="21">
        <v>864090935</v>
      </c>
      <c r="B12" s="22">
        <v>84.76002134150443</v>
      </c>
      <c r="C12" s="23" t="s">
        <v>18</v>
      </c>
      <c r="D12" s="22">
        <f>SUM(D13:D16)</f>
        <v>977252429</v>
      </c>
      <c r="E12" s="22">
        <f t="shared" si="2"/>
        <v>81.84879878532446</v>
      </c>
      <c r="F12" s="22">
        <f>SUM(F13:F16)</f>
        <v>1119952000</v>
      </c>
      <c r="G12" s="22">
        <f t="shared" si="3"/>
        <v>92.73390438890291</v>
      </c>
      <c r="H12" s="22">
        <f t="shared" si="0"/>
        <v>-142699571</v>
      </c>
      <c r="I12" s="20">
        <f t="shared" si="1"/>
        <v>-12.741579192679687</v>
      </c>
    </row>
    <row r="13" spans="1:9" ht="24" customHeight="1">
      <c r="A13" s="21">
        <v>35394687</v>
      </c>
      <c r="B13" s="22">
        <v>3.471919799153858</v>
      </c>
      <c r="C13" s="23" t="s">
        <v>19</v>
      </c>
      <c r="D13" s="22">
        <v>42427539</v>
      </c>
      <c r="E13" s="22">
        <f t="shared" si="2"/>
        <v>3.553476051342213</v>
      </c>
      <c r="F13" s="22">
        <v>53949000</v>
      </c>
      <c r="G13" s="22">
        <f t="shared" si="3"/>
        <v>4.467067702791659</v>
      </c>
      <c r="H13" s="22">
        <f t="shared" si="0"/>
        <v>-11521461</v>
      </c>
      <c r="I13" s="20">
        <f t="shared" si="1"/>
        <v>-21.356208641494746</v>
      </c>
    </row>
    <row r="14" spans="1:9" ht="24" customHeight="1">
      <c r="A14" s="21">
        <v>828270507</v>
      </c>
      <c r="B14" s="22">
        <v>81.24633994668477</v>
      </c>
      <c r="C14" s="23" t="s">
        <v>20</v>
      </c>
      <c r="D14" s="22">
        <f>867423363+66820236</f>
        <v>934243599</v>
      </c>
      <c r="E14" s="22">
        <f t="shared" si="2"/>
        <v>78.24663728825416</v>
      </c>
      <c r="F14" s="22">
        <v>1065303000</v>
      </c>
      <c r="G14" s="22">
        <f t="shared" si="3"/>
        <v>88.20887551181788</v>
      </c>
      <c r="H14" s="22">
        <f t="shared" si="0"/>
        <v>-131059401</v>
      </c>
      <c r="I14" s="20">
        <f t="shared" si="1"/>
        <v>-12.302546881028215</v>
      </c>
    </row>
    <row r="15" spans="1:9" ht="24" customHeight="1" hidden="1">
      <c r="A15" s="21">
        <v>0</v>
      </c>
      <c r="B15" s="22">
        <v>0</v>
      </c>
      <c r="C15" s="23" t="s">
        <v>21</v>
      </c>
      <c r="D15" s="22">
        <v>0</v>
      </c>
      <c r="E15" s="22">
        <f t="shared" si="2"/>
        <v>0</v>
      </c>
      <c r="F15" s="22">
        <v>0</v>
      </c>
      <c r="G15" s="22">
        <f t="shared" si="3"/>
        <v>0</v>
      </c>
      <c r="H15" s="22">
        <f t="shared" si="0"/>
        <v>0</v>
      </c>
      <c r="I15" s="20" t="e">
        <f t="shared" si="1"/>
        <v>#DIV/0!</v>
      </c>
    </row>
    <row r="16" spans="1:9" ht="24" customHeight="1">
      <c r="A16" s="21">
        <v>425741</v>
      </c>
      <c r="B16" s="22">
        <v>0.04176159566580043</v>
      </c>
      <c r="C16" s="23" t="s">
        <v>22</v>
      </c>
      <c r="D16" s="22">
        <v>581291</v>
      </c>
      <c r="E16" s="22">
        <f t="shared" si="2"/>
        <v>0.048685445728086335</v>
      </c>
      <c r="F16" s="22">
        <v>700000</v>
      </c>
      <c r="G16" s="22">
        <f t="shared" si="3"/>
        <v>0.057961174293391184</v>
      </c>
      <c r="H16" s="22">
        <f t="shared" si="0"/>
        <v>-118709</v>
      </c>
      <c r="I16" s="20">
        <f t="shared" si="1"/>
        <v>-16.95842857142857</v>
      </c>
    </row>
    <row r="17" spans="1:9" ht="24" customHeight="1">
      <c r="A17" s="21">
        <v>155364843</v>
      </c>
      <c r="B17" s="22">
        <v>15.239978658495573</v>
      </c>
      <c r="C17" s="23" t="s">
        <v>23</v>
      </c>
      <c r="D17" s="22">
        <f>D7-D12</f>
        <v>216720413</v>
      </c>
      <c r="E17" s="22">
        <f t="shared" si="2"/>
        <v>18.151201214675535</v>
      </c>
      <c r="F17" s="22">
        <f>F7-F12</f>
        <v>87753000</v>
      </c>
      <c r="G17" s="22">
        <f t="shared" si="3"/>
        <v>7.266095611097081</v>
      </c>
      <c r="H17" s="22">
        <f t="shared" si="0"/>
        <v>128967413</v>
      </c>
      <c r="I17" s="20">
        <f t="shared" si="1"/>
        <v>146.96638633437033</v>
      </c>
    </row>
    <row r="18" spans="1:9" ht="24" customHeight="1">
      <c r="A18" s="21">
        <v>36187504</v>
      </c>
      <c r="B18" s="22">
        <v>3.549688449556269</v>
      </c>
      <c r="C18" s="23" t="s">
        <v>24</v>
      </c>
      <c r="D18" s="22">
        <f>SUM(D19:D21)</f>
        <v>41472444</v>
      </c>
      <c r="E18" s="22">
        <f t="shared" si="2"/>
        <v>3.4734830258392093</v>
      </c>
      <c r="F18" s="22">
        <f>SUM(F19:F21)</f>
        <v>62969000</v>
      </c>
      <c r="G18" s="22">
        <f t="shared" si="3"/>
        <v>5.2139388344007855</v>
      </c>
      <c r="H18" s="22">
        <f t="shared" si="0"/>
        <v>-21496556</v>
      </c>
      <c r="I18" s="20">
        <f t="shared" si="1"/>
        <v>-34.1383156791437</v>
      </c>
    </row>
    <row r="19" spans="1:9" ht="24" customHeight="1">
      <c r="A19" s="21">
        <v>0</v>
      </c>
      <c r="B19" s="22">
        <v>0</v>
      </c>
      <c r="C19" s="23" t="s">
        <v>25</v>
      </c>
      <c r="D19" s="22">
        <v>0</v>
      </c>
      <c r="E19" s="22">
        <f t="shared" si="2"/>
        <v>0</v>
      </c>
      <c r="F19" s="22">
        <v>0</v>
      </c>
      <c r="G19" s="22">
        <f t="shared" si="3"/>
        <v>0</v>
      </c>
      <c r="H19" s="22">
        <f t="shared" si="0"/>
        <v>0</v>
      </c>
      <c r="I19" s="20">
        <v>0</v>
      </c>
    </row>
    <row r="20" spans="1:9" ht="24" customHeight="1">
      <c r="A20" s="21">
        <v>36187504</v>
      </c>
      <c r="B20" s="22">
        <v>3.549688449556269</v>
      </c>
      <c r="C20" s="23" t="s">
        <v>26</v>
      </c>
      <c r="D20" s="22">
        <v>41472444</v>
      </c>
      <c r="E20" s="22">
        <f t="shared" si="2"/>
        <v>3.4734830258392093</v>
      </c>
      <c r="F20" s="22">
        <v>62969000</v>
      </c>
      <c r="G20" s="22">
        <f t="shared" si="3"/>
        <v>5.2139388344007855</v>
      </c>
      <c r="H20" s="22">
        <f t="shared" si="0"/>
        <v>-21496556</v>
      </c>
      <c r="I20" s="20">
        <f t="shared" si="1"/>
        <v>-34.1383156791437</v>
      </c>
    </row>
    <row r="21" spans="1:9" ht="24" customHeight="1">
      <c r="A21" s="21">
        <v>0</v>
      </c>
      <c r="B21" s="22">
        <v>0</v>
      </c>
      <c r="C21" s="23" t="s">
        <v>27</v>
      </c>
      <c r="D21" s="22">
        <v>0</v>
      </c>
      <c r="E21" s="22">
        <f t="shared" si="2"/>
        <v>0</v>
      </c>
      <c r="F21" s="22">
        <v>0</v>
      </c>
      <c r="G21" s="22">
        <f t="shared" si="3"/>
        <v>0</v>
      </c>
      <c r="H21" s="22">
        <f t="shared" si="0"/>
        <v>0</v>
      </c>
      <c r="I21" s="20">
        <v>0</v>
      </c>
    </row>
    <row r="22" spans="1:9" ht="24" customHeight="1">
      <c r="A22" s="21">
        <v>119177339</v>
      </c>
      <c r="B22" s="22">
        <v>11.690290208939304</v>
      </c>
      <c r="C22" s="23" t="s">
        <v>28</v>
      </c>
      <c r="D22" s="22">
        <f>D17-D18</f>
        <v>175247969</v>
      </c>
      <c r="E22" s="22">
        <f t="shared" si="2"/>
        <v>14.677718188836325</v>
      </c>
      <c r="F22" s="22">
        <f>F17-F18</f>
        <v>24784000</v>
      </c>
      <c r="G22" s="22">
        <f t="shared" si="3"/>
        <v>2.052156776696296</v>
      </c>
      <c r="H22" s="22">
        <f t="shared" si="0"/>
        <v>150463969</v>
      </c>
      <c r="I22" s="20">
        <f t="shared" si="1"/>
        <v>607.1012306326662</v>
      </c>
    </row>
    <row r="23" spans="1:9" ht="24" customHeight="1">
      <c r="A23" s="21">
        <v>10870490</v>
      </c>
      <c r="B23" s="22">
        <v>1.0663032408650492</v>
      </c>
      <c r="C23" s="23" t="s">
        <v>29</v>
      </c>
      <c r="D23" s="22">
        <f>SUM(D24:D25)</f>
        <v>21259115</v>
      </c>
      <c r="E23" s="22">
        <f t="shared" si="2"/>
        <v>1.7805358926245998</v>
      </c>
      <c r="F23" s="22">
        <f>SUM(F24:F25)</f>
        <v>33000000</v>
      </c>
      <c r="G23" s="22">
        <f t="shared" si="3"/>
        <v>2.7324553595455843</v>
      </c>
      <c r="H23" s="22">
        <f t="shared" si="0"/>
        <v>-11740885</v>
      </c>
      <c r="I23" s="20">
        <f t="shared" si="1"/>
        <v>-35.57843939393939</v>
      </c>
    </row>
    <row r="24" spans="1:9" ht="24" customHeight="1">
      <c r="A24" s="21">
        <v>3071468</v>
      </c>
      <c r="B24" s="22">
        <v>0.30128506466712085</v>
      </c>
      <c r="C24" s="23" t="s">
        <v>30</v>
      </c>
      <c r="D24" s="22">
        <v>4810025</v>
      </c>
      <c r="E24" s="22">
        <f t="shared" si="2"/>
        <v>0.4028588281742509</v>
      </c>
      <c r="F24" s="22">
        <v>3130000</v>
      </c>
      <c r="G24" s="22">
        <f t="shared" si="3"/>
        <v>0.2591692507690206</v>
      </c>
      <c r="H24" s="22">
        <f t="shared" si="0"/>
        <v>1680025</v>
      </c>
      <c r="I24" s="20">
        <f t="shared" si="1"/>
        <v>53.674920127795524</v>
      </c>
    </row>
    <row r="25" spans="1:9" ht="24" customHeight="1">
      <c r="A25" s="21">
        <v>7799022</v>
      </c>
      <c r="B25" s="22">
        <v>0.7650181761979282</v>
      </c>
      <c r="C25" s="23" t="s">
        <v>31</v>
      </c>
      <c r="D25" s="22">
        <v>16449090</v>
      </c>
      <c r="E25" s="22">
        <f t="shared" si="2"/>
        <v>1.3776770644503489</v>
      </c>
      <c r="F25" s="22">
        <v>29870000</v>
      </c>
      <c r="G25" s="22">
        <f t="shared" si="3"/>
        <v>2.4732861087765636</v>
      </c>
      <c r="H25" s="22">
        <f t="shared" si="0"/>
        <v>-13420910</v>
      </c>
      <c r="I25" s="20">
        <f t="shared" si="1"/>
        <v>-44.93106796116505</v>
      </c>
    </row>
    <row r="26" spans="1:9" ht="24" customHeight="1">
      <c r="A26" s="21">
        <v>52298808</v>
      </c>
      <c r="B26" s="22">
        <v>5.130071272203825</v>
      </c>
      <c r="C26" s="23" t="s">
        <v>32</v>
      </c>
      <c r="D26" s="22">
        <f>SUM(D27:D29)</f>
        <v>17530836</v>
      </c>
      <c r="E26" s="22">
        <f t="shared" si="2"/>
        <v>1.4682776176579067</v>
      </c>
      <c r="F26" s="22">
        <f>SUM(F27:F29)</f>
        <v>1486000</v>
      </c>
      <c r="G26" s="22">
        <f t="shared" si="3"/>
        <v>0.12304329285711328</v>
      </c>
      <c r="H26" s="22">
        <f t="shared" si="0"/>
        <v>16044836</v>
      </c>
      <c r="I26" s="20">
        <f t="shared" si="1"/>
        <v>1079.7332436069987</v>
      </c>
    </row>
    <row r="27" spans="1:9" ht="24" customHeight="1">
      <c r="A27" s="21">
        <v>0</v>
      </c>
      <c r="B27" s="22">
        <v>0</v>
      </c>
      <c r="C27" s="23" t="s">
        <v>33</v>
      </c>
      <c r="D27" s="22">
        <v>0</v>
      </c>
      <c r="E27" s="22">
        <f t="shared" si="2"/>
        <v>0</v>
      </c>
      <c r="F27" s="22">
        <v>50000</v>
      </c>
      <c r="G27" s="22">
        <f t="shared" si="3"/>
        <v>0.00414008387809937</v>
      </c>
      <c r="H27" s="22">
        <f t="shared" si="0"/>
        <v>-50000</v>
      </c>
      <c r="I27" s="20">
        <f t="shared" si="1"/>
        <v>-100</v>
      </c>
    </row>
    <row r="28" spans="1:9" ht="24" customHeight="1" hidden="1">
      <c r="A28" s="21">
        <v>0</v>
      </c>
      <c r="B28" s="22">
        <v>0</v>
      </c>
      <c r="C28" s="23" t="s">
        <v>34</v>
      </c>
      <c r="D28" s="22">
        <v>0</v>
      </c>
      <c r="E28" s="22">
        <f t="shared" si="2"/>
        <v>0</v>
      </c>
      <c r="F28" s="22">
        <v>0</v>
      </c>
      <c r="G28" s="22">
        <f t="shared" si="3"/>
        <v>0</v>
      </c>
      <c r="H28" s="22">
        <f t="shared" si="0"/>
        <v>0</v>
      </c>
      <c r="I28" s="20" t="e">
        <f t="shared" si="1"/>
        <v>#DIV/0!</v>
      </c>
    </row>
    <row r="29" spans="1:9" ht="24" customHeight="1">
      <c r="A29" s="21">
        <v>52298808</v>
      </c>
      <c r="B29" s="22">
        <v>5.130071272203825</v>
      </c>
      <c r="C29" s="23" t="s">
        <v>35</v>
      </c>
      <c r="D29" s="22">
        <v>17530836</v>
      </c>
      <c r="E29" s="22">
        <f t="shared" si="2"/>
        <v>1.4682776176579067</v>
      </c>
      <c r="F29" s="22">
        <v>1436000</v>
      </c>
      <c r="G29" s="22">
        <f t="shared" si="3"/>
        <v>0.11890320897901391</v>
      </c>
      <c r="H29" s="22">
        <f t="shared" si="0"/>
        <v>16094836</v>
      </c>
      <c r="I29" s="20">
        <f t="shared" si="1"/>
        <v>1120.8103064066852</v>
      </c>
    </row>
    <row r="30" spans="1:9" ht="24" customHeight="1">
      <c r="A30" s="21">
        <v>-41428318</v>
      </c>
      <c r="B30" s="22">
        <v>-4.063768031338776</v>
      </c>
      <c r="C30" s="23" t="s">
        <v>36</v>
      </c>
      <c r="D30" s="22">
        <f>D23-D26</f>
        <v>3728279</v>
      </c>
      <c r="E30" s="22">
        <f t="shared" si="2"/>
        <v>0.3122582749666931</v>
      </c>
      <c r="F30" s="22">
        <f>F23-F26</f>
        <v>31514000</v>
      </c>
      <c r="G30" s="22">
        <f t="shared" si="3"/>
        <v>2.6094120666884715</v>
      </c>
      <c r="H30" s="22">
        <f t="shared" si="0"/>
        <v>-27785721</v>
      </c>
      <c r="I30" s="20">
        <f t="shared" si="1"/>
        <v>-88.16945167227263</v>
      </c>
    </row>
    <row r="31" spans="1:9" ht="24" customHeight="1">
      <c r="A31" s="21">
        <v>77749021</v>
      </c>
      <c r="B31" s="22">
        <v>7.6265221776005285</v>
      </c>
      <c r="C31" s="23" t="s">
        <v>37</v>
      </c>
      <c r="D31" s="22">
        <f>D22+D30</f>
        <v>178976248</v>
      </c>
      <c r="E31" s="22">
        <f t="shared" si="2"/>
        <v>14.989976463803018</v>
      </c>
      <c r="F31" s="22">
        <f>F22+F30</f>
        <v>56298000</v>
      </c>
      <c r="G31" s="22">
        <f t="shared" si="3"/>
        <v>4.661568843384767</v>
      </c>
      <c r="H31" s="22">
        <f t="shared" si="0"/>
        <v>122678248</v>
      </c>
      <c r="I31" s="20">
        <f t="shared" si="1"/>
        <v>217.90871434153965</v>
      </c>
    </row>
    <row r="32" spans="1:9" ht="24" customHeight="1">
      <c r="A32" s="21">
        <v>3133593</v>
      </c>
      <c r="B32" s="22">
        <v>0.3073790023680655</v>
      </c>
      <c r="C32" s="23" t="s">
        <v>38</v>
      </c>
      <c r="D32" s="22">
        <v>4234402</v>
      </c>
      <c r="E32" s="22">
        <f t="shared" si="2"/>
        <v>0.3546481001114764</v>
      </c>
      <c r="F32" s="22">
        <v>0</v>
      </c>
      <c r="G32" s="22">
        <f t="shared" si="3"/>
        <v>0</v>
      </c>
      <c r="H32" s="22">
        <f t="shared" si="0"/>
        <v>4234402</v>
      </c>
      <c r="I32" s="248">
        <v>0</v>
      </c>
    </row>
    <row r="33" spans="1:9" ht="24" customHeight="1" thickBot="1">
      <c r="A33" s="24">
        <v>74615428</v>
      </c>
      <c r="B33" s="25">
        <v>7.319143175232462</v>
      </c>
      <c r="C33" s="26" t="s">
        <v>39</v>
      </c>
      <c r="D33" s="25">
        <f>D31-D32</f>
        <v>174741846</v>
      </c>
      <c r="E33" s="22">
        <f t="shared" si="2"/>
        <v>14.63532836369154</v>
      </c>
      <c r="F33" s="25">
        <f>F31-F32</f>
        <v>56298000</v>
      </c>
      <c r="G33" s="22">
        <f t="shared" si="3"/>
        <v>4.661568843384767</v>
      </c>
      <c r="H33" s="25">
        <f t="shared" si="0"/>
        <v>118443846</v>
      </c>
      <c r="I33" s="27">
        <f t="shared" si="1"/>
        <v>210.38730683150376</v>
      </c>
    </row>
    <row r="34" spans="1:7" ht="24" customHeight="1">
      <c r="A34" s="28"/>
      <c r="B34" s="28"/>
      <c r="C34" s="29"/>
      <c r="D34" s="29"/>
      <c r="E34" s="29"/>
      <c r="F34" s="28"/>
      <c r="G34" s="28"/>
    </row>
    <row r="35" spans="1:7" ht="24" customHeight="1">
      <c r="A35" s="14"/>
      <c r="B35" s="14"/>
      <c r="C35" s="14"/>
      <c r="D35" s="14"/>
      <c r="E35" s="14"/>
      <c r="F35" s="30"/>
      <c r="G35" s="14"/>
    </row>
    <row r="36" ht="24" customHeight="1">
      <c r="F36" s="30"/>
    </row>
    <row r="37" ht="24" customHeight="1">
      <c r="F37" s="30"/>
    </row>
    <row r="38" ht="24" customHeight="1">
      <c r="F38" s="30"/>
    </row>
    <row r="39" ht="24" customHeight="1">
      <c r="F39" s="30"/>
    </row>
    <row r="40" ht="24" customHeight="1">
      <c r="F40" s="30"/>
    </row>
    <row r="41" ht="24" customHeight="1">
      <c r="F41" s="30"/>
    </row>
    <row r="42" ht="24" customHeight="1">
      <c r="F42" s="30"/>
    </row>
    <row r="43" ht="24" customHeight="1">
      <c r="F43" s="30"/>
    </row>
    <row r="44" ht="24" customHeight="1">
      <c r="F44" s="30"/>
    </row>
    <row r="45" ht="24" customHeight="1">
      <c r="F45" s="30"/>
    </row>
    <row r="46" ht="24" customHeight="1">
      <c r="F46" s="30"/>
    </row>
    <row r="47" ht="24" customHeight="1">
      <c r="F47" s="30"/>
    </row>
    <row r="48" ht="24" customHeight="1">
      <c r="F48" s="30"/>
    </row>
    <row r="49" ht="24" customHeight="1">
      <c r="F49" s="30"/>
    </row>
    <row r="50" ht="24" customHeight="1">
      <c r="F50" s="30"/>
    </row>
    <row r="51" ht="24" customHeight="1">
      <c r="F51" s="30"/>
    </row>
    <row r="52" ht="24" customHeight="1">
      <c r="F52" s="30"/>
    </row>
    <row r="53" ht="24" customHeight="1">
      <c r="F53" s="30"/>
    </row>
    <row r="54" ht="24" customHeight="1">
      <c r="F54" s="30"/>
    </row>
    <row r="55" ht="24" customHeight="1">
      <c r="F55" s="30"/>
    </row>
    <row r="56" ht="24" customHeight="1">
      <c r="F56" s="30"/>
    </row>
    <row r="57" ht="24" customHeight="1">
      <c r="F57" s="30"/>
    </row>
    <row r="58" ht="24" customHeight="1">
      <c r="F58" s="30"/>
    </row>
    <row r="59" ht="24" customHeight="1">
      <c r="F59" s="30"/>
    </row>
    <row r="60" ht="24" customHeight="1">
      <c r="F60" s="30"/>
    </row>
    <row r="61" ht="24" customHeight="1">
      <c r="F61" s="30"/>
    </row>
  </sheetData>
  <mergeCells count="10">
    <mergeCell ref="A1:I1"/>
    <mergeCell ref="A3:I3"/>
    <mergeCell ref="A4:B4"/>
    <mergeCell ref="C4:C6"/>
    <mergeCell ref="D4:I4"/>
    <mergeCell ref="A5:A6"/>
    <mergeCell ref="B5:B6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2">
      <selection activeCell="B4" sqref="B4:C4"/>
    </sheetView>
  </sheetViews>
  <sheetFormatPr defaultColWidth="9.00390625" defaultRowHeight="16.5"/>
  <cols>
    <col min="1" max="1" width="15.625" style="34" customWidth="1"/>
    <col min="2" max="2" width="12.625" style="34" customWidth="1"/>
    <col min="3" max="3" width="5.50390625" style="34" customWidth="1"/>
    <col min="4" max="4" width="12.625" style="34" customWidth="1"/>
    <col min="5" max="5" width="5.50390625" style="34" customWidth="1"/>
    <col min="6" max="6" width="12.625" style="34" customWidth="1"/>
    <col min="7" max="7" width="5.75390625" style="34" customWidth="1"/>
    <col min="8" max="8" width="13.625" style="34" customWidth="1"/>
    <col min="9" max="9" width="5.00390625" style="34" customWidth="1"/>
    <col min="10" max="16384" width="10.00390625" style="34" customWidth="1"/>
  </cols>
  <sheetData>
    <row r="1" spans="1:12" ht="30.75" customHeight="1">
      <c r="A1" s="31" t="s">
        <v>40</v>
      </c>
      <c r="B1" s="32"/>
      <c r="C1" s="31"/>
      <c r="D1" s="33"/>
      <c r="E1" s="33"/>
      <c r="F1" s="33"/>
      <c r="G1" s="33"/>
      <c r="H1" s="33"/>
      <c r="I1" s="33"/>
      <c r="J1" s="33"/>
      <c r="K1" s="33"/>
      <c r="L1" s="33"/>
    </row>
    <row r="2" spans="1:17" ht="24.75" customHeight="1">
      <c r="A2" s="35"/>
      <c r="B2" s="35" t="s">
        <v>41</v>
      </c>
      <c r="C2" s="35"/>
      <c r="D2" s="2"/>
      <c r="E2" s="2"/>
      <c r="G2" s="4"/>
      <c r="H2" s="4" t="s">
        <v>42</v>
      </c>
      <c r="I2" s="36"/>
      <c r="J2" s="36"/>
      <c r="K2" s="37"/>
      <c r="L2" s="38"/>
      <c r="M2" s="7"/>
      <c r="N2" s="7"/>
      <c r="O2" s="7"/>
      <c r="P2" s="7"/>
      <c r="Q2" s="7"/>
    </row>
    <row r="3" spans="1:17" ht="24" customHeight="1" thickBot="1">
      <c r="A3" s="178" t="s">
        <v>43</v>
      </c>
      <c r="B3" s="179"/>
      <c r="C3" s="179"/>
      <c r="D3" s="179"/>
      <c r="E3" s="179"/>
      <c r="F3" s="179"/>
      <c r="G3" s="201"/>
      <c r="H3" s="202"/>
      <c r="I3" s="202"/>
      <c r="J3" s="39"/>
      <c r="K3" s="40"/>
      <c r="L3" s="41"/>
      <c r="M3" s="7"/>
      <c r="N3" s="7"/>
      <c r="O3" s="11"/>
      <c r="P3" s="7"/>
      <c r="Q3" s="7"/>
    </row>
    <row r="4" spans="1:12" ht="30" customHeight="1">
      <c r="A4" s="203" t="s">
        <v>44</v>
      </c>
      <c r="B4" s="205" t="s">
        <v>136</v>
      </c>
      <c r="C4" s="206"/>
      <c r="D4" s="205" t="s">
        <v>45</v>
      </c>
      <c r="E4" s="207"/>
      <c r="F4" s="208" t="s">
        <v>46</v>
      </c>
      <c r="G4" s="209"/>
      <c r="H4" s="210" t="s">
        <v>47</v>
      </c>
      <c r="I4" s="211"/>
      <c r="J4" s="42"/>
      <c r="K4" s="42"/>
      <c r="L4" s="42"/>
    </row>
    <row r="5" spans="1:9" ht="30" customHeight="1" thickBot="1">
      <c r="A5" s="204"/>
      <c r="B5" s="43" t="s">
        <v>48</v>
      </c>
      <c r="C5" s="43" t="s">
        <v>49</v>
      </c>
      <c r="D5" s="43" t="s">
        <v>48</v>
      </c>
      <c r="E5" s="43" t="s">
        <v>49</v>
      </c>
      <c r="F5" s="43" t="s">
        <v>48</v>
      </c>
      <c r="G5" s="44" t="s">
        <v>49</v>
      </c>
      <c r="H5" s="45" t="s">
        <v>50</v>
      </c>
      <c r="I5" s="46" t="s">
        <v>51</v>
      </c>
    </row>
    <row r="6" spans="1:9" ht="23.25" customHeight="1">
      <c r="A6" s="47" t="s">
        <v>13</v>
      </c>
      <c r="B6" s="18">
        <f>SUM(B7:B10)</f>
        <v>1193972842</v>
      </c>
      <c r="C6" s="18">
        <v>100</v>
      </c>
      <c r="D6" s="18">
        <f>SUM(D7:D10)</f>
        <v>1144085439</v>
      </c>
      <c r="E6" s="18">
        <v>100</v>
      </c>
      <c r="F6" s="18">
        <f>SUM(F7:F10)</f>
        <v>49887403</v>
      </c>
      <c r="G6" s="48">
        <v>100</v>
      </c>
      <c r="H6" s="18">
        <f>SUM(H7:H10)</f>
        <v>0</v>
      </c>
      <c r="I6" s="49"/>
    </row>
    <row r="7" spans="1:9" ht="23.25" customHeight="1">
      <c r="A7" s="50" t="s">
        <v>14</v>
      </c>
      <c r="B7" s="22">
        <f>D7+F7+H7</f>
        <v>38403625</v>
      </c>
      <c r="C7" s="22">
        <f>B7/B$6*100</f>
        <v>3.2164571629343643</v>
      </c>
      <c r="D7" s="22">
        <v>0</v>
      </c>
      <c r="E7" s="22">
        <f>D7/D$6*100</f>
        <v>0</v>
      </c>
      <c r="F7" s="22">
        <v>38403625</v>
      </c>
      <c r="G7" s="51">
        <f>F7/F$6*100</f>
        <v>76.98060570521179</v>
      </c>
      <c r="H7" s="22">
        <v>0</v>
      </c>
      <c r="I7" s="52"/>
    </row>
    <row r="8" spans="1:9" ht="23.25" customHeight="1">
      <c r="A8" s="50" t="s">
        <v>52</v>
      </c>
      <c r="B8" s="22">
        <f aca="true" t="shared" si="0" ref="B8:B15">D8+F8+H8</f>
        <v>896043207</v>
      </c>
      <c r="C8" s="22">
        <f aca="true" t="shared" si="1" ref="C8:C32">B8/B$6*100</f>
        <v>75.04720170176199</v>
      </c>
      <c r="D8" s="22">
        <v>896043207</v>
      </c>
      <c r="E8" s="22">
        <f aca="true" t="shared" si="2" ref="E8:E32">D8/D$6*100</f>
        <v>78.31960590139107</v>
      </c>
      <c r="F8" s="22">
        <v>0</v>
      </c>
      <c r="G8" s="51">
        <f aca="true" t="shared" si="3" ref="G8:G32">F8/F$6*100</f>
        <v>0</v>
      </c>
      <c r="H8" s="22">
        <v>0</v>
      </c>
      <c r="I8" s="52"/>
    </row>
    <row r="9" spans="1:9" ht="23.25" customHeight="1">
      <c r="A9" s="50" t="s">
        <v>16</v>
      </c>
      <c r="B9" s="22">
        <f t="shared" si="0"/>
        <v>0</v>
      </c>
      <c r="C9" s="22">
        <f t="shared" si="1"/>
        <v>0</v>
      </c>
      <c r="D9" s="22">
        <v>0</v>
      </c>
      <c r="E9" s="22">
        <f t="shared" si="2"/>
        <v>0</v>
      </c>
      <c r="F9" s="22">
        <v>0</v>
      </c>
      <c r="G9" s="51">
        <f t="shared" si="3"/>
        <v>0</v>
      </c>
      <c r="H9" s="22">
        <v>0</v>
      </c>
      <c r="I9" s="52"/>
    </row>
    <row r="10" spans="1:9" ht="23.25" customHeight="1">
      <c r="A10" s="50" t="s">
        <v>17</v>
      </c>
      <c r="B10" s="22">
        <f t="shared" si="0"/>
        <v>259526010</v>
      </c>
      <c r="C10" s="22">
        <f t="shared" si="1"/>
        <v>21.736341135303647</v>
      </c>
      <c r="D10" s="22">
        <v>248042232</v>
      </c>
      <c r="E10" s="22">
        <f t="shared" si="2"/>
        <v>21.680394098608925</v>
      </c>
      <c r="F10" s="22">
        <v>11483778</v>
      </c>
      <c r="G10" s="51">
        <f t="shared" si="3"/>
        <v>23.019394294788206</v>
      </c>
      <c r="H10" s="22">
        <v>0</v>
      </c>
      <c r="I10" s="52"/>
    </row>
    <row r="11" spans="1:9" ht="23.25" customHeight="1">
      <c r="A11" s="50" t="s">
        <v>18</v>
      </c>
      <c r="B11" s="22">
        <f>SUM(B12:B15)</f>
        <v>977252429</v>
      </c>
      <c r="C11" s="22">
        <f t="shared" si="1"/>
        <v>81.84879878532446</v>
      </c>
      <c r="D11" s="22">
        <f>SUM(D12:D15)</f>
        <v>934243599</v>
      </c>
      <c r="E11" s="22">
        <f t="shared" si="2"/>
        <v>81.65855163899171</v>
      </c>
      <c r="F11" s="22">
        <f>SUM(F12:F15)</f>
        <v>43008830</v>
      </c>
      <c r="G11" s="51">
        <f t="shared" si="3"/>
        <v>86.2118038094707</v>
      </c>
      <c r="H11" s="22">
        <f>SUM(H12:H15)</f>
        <v>0</v>
      </c>
      <c r="I11" s="52"/>
    </row>
    <row r="12" spans="1:9" ht="23.25" customHeight="1">
      <c r="A12" s="50" t="s">
        <v>19</v>
      </c>
      <c r="B12" s="22">
        <f t="shared" si="0"/>
        <v>42427539</v>
      </c>
      <c r="C12" s="22">
        <f t="shared" si="1"/>
        <v>3.553476051342213</v>
      </c>
      <c r="D12" s="22">
        <v>0</v>
      </c>
      <c r="E12" s="22">
        <f t="shared" si="2"/>
        <v>0</v>
      </c>
      <c r="F12" s="22">
        <v>42427539</v>
      </c>
      <c r="G12" s="51">
        <f t="shared" si="3"/>
        <v>85.04659783552975</v>
      </c>
      <c r="H12" s="22">
        <v>0</v>
      </c>
      <c r="I12" s="52"/>
    </row>
    <row r="13" spans="1:9" ht="23.25" customHeight="1">
      <c r="A13" s="50" t="s">
        <v>53</v>
      </c>
      <c r="B13" s="22">
        <f t="shared" si="0"/>
        <v>934243599</v>
      </c>
      <c r="C13" s="22">
        <f t="shared" si="1"/>
        <v>78.24663728825416</v>
      </c>
      <c r="D13" s="22">
        <f>867423363+66820236</f>
        <v>934243599</v>
      </c>
      <c r="E13" s="22">
        <f t="shared" si="2"/>
        <v>81.65855163899171</v>
      </c>
      <c r="F13" s="22">
        <v>0</v>
      </c>
      <c r="G13" s="51">
        <f t="shared" si="3"/>
        <v>0</v>
      </c>
      <c r="H13" s="22">
        <v>0</v>
      </c>
      <c r="I13" s="52"/>
    </row>
    <row r="14" spans="1:9" ht="23.25" customHeight="1">
      <c r="A14" s="50" t="s">
        <v>21</v>
      </c>
      <c r="B14" s="22">
        <f t="shared" si="0"/>
        <v>0</v>
      </c>
      <c r="C14" s="22">
        <f t="shared" si="1"/>
        <v>0</v>
      </c>
      <c r="D14" s="22">
        <v>0</v>
      </c>
      <c r="E14" s="22">
        <f t="shared" si="2"/>
        <v>0</v>
      </c>
      <c r="F14" s="22">
        <v>0</v>
      </c>
      <c r="G14" s="51">
        <f t="shared" si="3"/>
        <v>0</v>
      </c>
      <c r="H14" s="22">
        <v>0</v>
      </c>
      <c r="I14" s="52"/>
    </row>
    <row r="15" spans="1:9" ht="23.25" customHeight="1">
      <c r="A15" s="50" t="s">
        <v>22</v>
      </c>
      <c r="B15" s="22">
        <f t="shared" si="0"/>
        <v>581291</v>
      </c>
      <c r="C15" s="22">
        <f t="shared" si="1"/>
        <v>0.048685445728086335</v>
      </c>
      <c r="D15" s="22">
        <v>0</v>
      </c>
      <c r="E15" s="22">
        <f t="shared" si="2"/>
        <v>0</v>
      </c>
      <c r="F15" s="22">
        <v>581291</v>
      </c>
      <c r="G15" s="51">
        <f t="shared" si="3"/>
        <v>1.1652059739409566</v>
      </c>
      <c r="H15" s="22">
        <v>0</v>
      </c>
      <c r="I15" s="52"/>
    </row>
    <row r="16" spans="1:9" ht="23.25" customHeight="1">
      <c r="A16" s="50" t="s">
        <v>23</v>
      </c>
      <c r="B16" s="22">
        <f>B6-B11</f>
        <v>216720413</v>
      </c>
      <c r="C16" s="22">
        <f t="shared" si="1"/>
        <v>18.151201214675535</v>
      </c>
      <c r="D16" s="22">
        <f>D6-D11</f>
        <v>209841840</v>
      </c>
      <c r="E16" s="22">
        <f t="shared" si="2"/>
        <v>18.34144836100829</v>
      </c>
      <c r="F16" s="22">
        <f>F6-F11</f>
        <v>6878573</v>
      </c>
      <c r="G16" s="51">
        <f t="shared" si="3"/>
        <v>13.7881961905293</v>
      </c>
      <c r="H16" s="22">
        <f>H6-H11</f>
        <v>0</v>
      </c>
      <c r="I16" s="52"/>
    </row>
    <row r="17" spans="1:9" ht="23.25" customHeight="1">
      <c r="A17" s="50" t="s">
        <v>24</v>
      </c>
      <c r="B17" s="22">
        <f>SUM(B18:B20)</f>
        <v>41472444</v>
      </c>
      <c r="C17" s="22">
        <f t="shared" si="1"/>
        <v>3.4734830258392093</v>
      </c>
      <c r="D17" s="22">
        <f>SUM(D18:D20)</f>
        <v>39710348</v>
      </c>
      <c r="E17" s="22">
        <f t="shared" si="2"/>
        <v>3.470925041639307</v>
      </c>
      <c r="F17" s="22">
        <f>SUM(F18:F20)</f>
        <v>0</v>
      </c>
      <c r="G17" s="51">
        <f t="shared" si="3"/>
        <v>0</v>
      </c>
      <c r="H17" s="22">
        <f>SUM(H18:H20)</f>
        <v>1762096</v>
      </c>
      <c r="I17" s="53"/>
    </row>
    <row r="18" spans="1:9" ht="23.25" customHeight="1">
      <c r="A18" s="50" t="s">
        <v>25</v>
      </c>
      <c r="B18" s="22">
        <f>D18+F18+H18</f>
        <v>0</v>
      </c>
      <c r="C18" s="22">
        <f t="shared" si="1"/>
        <v>0</v>
      </c>
      <c r="D18" s="22">
        <v>0</v>
      </c>
      <c r="E18" s="22">
        <f t="shared" si="2"/>
        <v>0</v>
      </c>
      <c r="F18" s="22">
        <v>0</v>
      </c>
      <c r="G18" s="51">
        <f t="shared" si="3"/>
        <v>0</v>
      </c>
      <c r="H18" s="22">
        <v>0</v>
      </c>
      <c r="I18" s="53"/>
    </row>
    <row r="19" spans="1:9" ht="23.25" customHeight="1">
      <c r="A19" s="50" t="s">
        <v>26</v>
      </c>
      <c r="B19" s="22">
        <f>D19+F19+H19</f>
        <v>41472444</v>
      </c>
      <c r="C19" s="22">
        <f t="shared" si="1"/>
        <v>3.4734830258392093</v>
      </c>
      <c r="D19" s="22">
        <v>39710348</v>
      </c>
      <c r="E19" s="22">
        <f t="shared" si="2"/>
        <v>3.470925041639307</v>
      </c>
      <c r="F19" s="22">
        <v>0</v>
      </c>
      <c r="G19" s="51">
        <f t="shared" si="3"/>
        <v>0</v>
      </c>
      <c r="H19" s="22">
        <v>1762096</v>
      </c>
      <c r="I19" s="52"/>
    </row>
    <row r="20" spans="1:9" ht="23.25" customHeight="1">
      <c r="A20" s="50" t="s">
        <v>27</v>
      </c>
      <c r="B20" s="22">
        <f>D20+F20+H20</f>
        <v>0</v>
      </c>
      <c r="C20" s="22">
        <f t="shared" si="1"/>
        <v>0</v>
      </c>
      <c r="D20" s="22">
        <v>0</v>
      </c>
      <c r="E20" s="22">
        <f t="shared" si="2"/>
        <v>0</v>
      </c>
      <c r="F20" s="22">
        <v>0</v>
      </c>
      <c r="G20" s="51">
        <f t="shared" si="3"/>
        <v>0</v>
      </c>
      <c r="H20" s="22">
        <v>0</v>
      </c>
      <c r="I20" s="53"/>
    </row>
    <row r="21" spans="1:9" ht="23.25" customHeight="1">
      <c r="A21" s="50" t="s">
        <v>28</v>
      </c>
      <c r="B21" s="22">
        <f>B16-B17</f>
        <v>175247969</v>
      </c>
      <c r="C21" s="22">
        <f t="shared" si="1"/>
        <v>14.677718188836325</v>
      </c>
      <c r="D21" s="22">
        <f>D16-D17</f>
        <v>170131492</v>
      </c>
      <c r="E21" s="22">
        <f t="shared" si="2"/>
        <v>14.870523319368983</v>
      </c>
      <c r="F21" s="22">
        <f>F16-F17</f>
        <v>6878573</v>
      </c>
      <c r="G21" s="51">
        <f t="shared" si="3"/>
        <v>13.7881961905293</v>
      </c>
      <c r="H21" s="22">
        <f>H16-H17</f>
        <v>-1762096</v>
      </c>
      <c r="I21" s="52"/>
    </row>
    <row r="22" spans="1:9" ht="23.25" customHeight="1">
      <c r="A22" s="50" t="s">
        <v>29</v>
      </c>
      <c r="B22" s="22">
        <f>SUM(B23:B24)</f>
        <v>21259115</v>
      </c>
      <c r="C22" s="22">
        <f t="shared" si="1"/>
        <v>1.7805358926245998</v>
      </c>
      <c r="D22" s="22">
        <f>SUM(D23:D24)</f>
        <v>18673487</v>
      </c>
      <c r="E22" s="22">
        <f>D22/D$6*100</f>
        <v>1.6321759165400933</v>
      </c>
      <c r="F22" s="22">
        <f>SUM(F23:F24)</f>
        <v>2560284</v>
      </c>
      <c r="G22" s="51">
        <f t="shared" si="3"/>
        <v>5.132125238108706</v>
      </c>
      <c r="H22" s="22">
        <f>SUM(H23:H24)</f>
        <v>25344</v>
      </c>
      <c r="I22" s="52"/>
    </row>
    <row r="23" spans="1:9" ht="23.25" customHeight="1">
      <c r="A23" s="50" t="s">
        <v>30</v>
      </c>
      <c r="B23" s="22">
        <f aca="true" t="shared" si="4" ref="B23:B28">D23+F23+H23</f>
        <v>4810025</v>
      </c>
      <c r="C23" s="22">
        <f t="shared" si="1"/>
        <v>0.4028588281742509</v>
      </c>
      <c r="D23" s="22">
        <v>4105469</v>
      </c>
      <c r="E23" s="22">
        <f t="shared" si="2"/>
        <v>0.3588428678533334</v>
      </c>
      <c r="F23" s="22">
        <v>679212</v>
      </c>
      <c r="G23" s="51">
        <f t="shared" si="3"/>
        <v>1.3614899937765852</v>
      </c>
      <c r="H23" s="22">
        <v>25344</v>
      </c>
      <c r="I23" s="52"/>
    </row>
    <row r="24" spans="1:9" ht="23.25" customHeight="1">
      <c r="A24" s="50" t="s">
        <v>31</v>
      </c>
      <c r="B24" s="22">
        <f t="shared" si="4"/>
        <v>16449090</v>
      </c>
      <c r="C24" s="22">
        <f t="shared" si="1"/>
        <v>1.3776770644503489</v>
      </c>
      <c r="D24" s="22">
        <v>14568018</v>
      </c>
      <c r="E24" s="22">
        <f t="shared" si="2"/>
        <v>1.2733330486867598</v>
      </c>
      <c r="F24" s="22">
        <v>1881072</v>
      </c>
      <c r="G24" s="51">
        <f t="shared" si="3"/>
        <v>3.770635244332121</v>
      </c>
      <c r="H24" s="22">
        <v>0</v>
      </c>
      <c r="I24" s="52"/>
    </row>
    <row r="25" spans="1:9" ht="23.25" customHeight="1">
      <c r="A25" s="50" t="s">
        <v>32</v>
      </c>
      <c r="B25" s="22">
        <f>SUM(B26:B28)</f>
        <v>17530836</v>
      </c>
      <c r="C25" s="22">
        <f t="shared" si="1"/>
        <v>1.4682776176579067</v>
      </c>
      <c r="D25" s="22">
        <f>SUM(D26:D28)</f>
        <v>17530836</v>
      </c>
      <c r="E25" s="22">
        <f t="shared" si="2"/>
        <v>1.5323012952007335</v>
      </c>
      <c r="F25" s="22">
        <f>SUM(F26:F28)</f>
        <v>0</v>
      </c>
      <c r="G25" s="51">
        <f t="shared" si="3"/>
        <v>0</v>
      </c>
      <c r="H25" s="22">
        <f>SUM(H26:H28)</f>
        <v>0</v>
      </c>
      <c r="I25" s="53"/>
    </row>
    <row r="26" spans="1:9" ht="23.25" customHeight="1">
      <c r="A26" s="50" t="s">
        <v>33</v>
      </c>
      <c r="B26" s="22">
        <f t="shared" si="4"/>
        <v>0</v>
      </c>
      <c r="C26" s="22">
        <f t="shared" si="1"/>
        <v>0</v>
      </c>
      <c r="D26" s="22">
        <v>0</v>
      </c>
      <c r="E26" s="22">
        <f t="shared" si="2"/>
        <v>0</v>
      </c>
      <c r="F26" s="22">
        <v>0</v>
      </c>
      <c r="G26" s="51">
        <f t="shared" si="3"/>
        <v>0</v>
      </c>
      <c r="H26" s="22">
        <v>0</v>
      </c>
      <c r="I26" s="53"/>
    </row>
    <row r="27" spans="1:9" ht="23.25" customHeight="1">
      <c r="A27" s="50" t="s">
        <v>34</v>
      </c>
      <c r="B27" s="22">
        <f t="shared" si="4"/>
        <v>0</v>
      </c>
      <c r="C27" s="22">
        <f t="shared" si="1"/>
        <v>0</v>
      </c>
      <c r="D27" s="22">
        <v>0</v>
      </c>
      <c r="E27" s="22">
        <f t="shared" si="2"/>
        <v>0</v>
      </c>
      <c r="F27" s="22">
        <v>0</v>
      </c>
      <c r="G27" s="51">
        <f t="shared" si="3"/>
        <v>0</v>
      </c>
      <c r="H27" s="22">
        <v>0</v>
      </c>
      <c r="I27" s="53"/>
    </row>
    <row r="28" spans="1:9" ht="23.25" customHeight="1">
      <c r="A28" s="50" t="s">
        <v>35</v>
      </c>
      <c r="B28" s="22">
        <f t="shared" si="4"/>
        <v>17530836</v>
      </c>
      <c r="C28" s="22">
        <f t="shared" si="1"/>
        <v>1.4682776176579067</v>
      </c>
      <c r="D28" s="22">
        <v>17530836</v>
      </c>
      <c r="E28" s="22">
        <f t="shared" si="2"/>
        <v>1.5323012952007335</v>
      </c>
      <c r="F28" s="22">
        <v>0</v>
      </c>
      <c r="G28" s="51">
        <f t="shared" si="3"/>
        <v>0</v>
      </c>
      <c r="H28" s="22">
        <v>0</v>
      </c>
      <c r="I28" s="53"/>
    </row>
    <row r="29" spans="1:9" ht="23.25" customHeight="1">
      <c r="A29" s="50" t="s">
        <v>36</v>
      </c>
      <c r="B29" s="22">
        <f>B22-B25</f>
        <v>3728279</v>
      </c>
      <c r="C29" s="22">
        <f t="shared" si="1"/>
        <v>0.3122582749666931</v>
      </c>
      <c r="D29" s="22">
        <f>D22-D25</f>
        <v>1142651</v>
      </c>
      <c r="E29" s="22">
        <f t="shared" si="2"/>
        <v>0.09987462133935959</v>
      </c>
      <c r="F29" s="22">
        <f>F22-F25</f>
        <v>2560284</v>
      </c>
      <c r="G29" s="51">
        <f t="shared" si="3"/>
        <v>5.132125238108706</v>
      </c>
      <c r="H29" s="22">
        <f>H22-H25</f>
        <v>25344</v>
      </c>
      <c r="I29" s="52"/>
    </row>
    <row r="30" spans="1:9" ht="23.25" customHeight="1">
      <c r="A30" s="50" t="s">
        <v>37</v>
      </c>
      <c r="B30" s="22">
        <f>B21+B29</f>
        <v>178976248</v>
      </c>
      <c r="C30" s="22">
        <f t="shared" si="1"/>
        <v>14.989976463803018</v>
      </c>
      <c r="D30" s="22">
        <f>D21+D29</f>
        <v>171274143</v>
      </c>
      <c r="E30" s="22">
        <f t="shared" si="2"/>
        <v>14.970397940708343</v>
      </c>
      <c r="F30" s="22">
        <f>F21+F29</f>
        <v>9438857</v>
      </c>
      <c r="G30" s="51">
        <f t="shared" si="3"/>
        <v>18.920321428638008</v>
      </c>
      <c r="H30" s="22">
        <f>H21+H29</f>
        <v>-1736752</v>
      </c>
      <c r="I30" s="52"/>
    </row>
    <row r="31" spans="1:9" ht="23.25" customHeight="1">
      <c r="A31" s="50" t="s">
        <v>38</v>
      </c>
      <c r="B31" s="22">
        <f>D31+F31+H31</f>
        <v>4234402</v>
      </c>
      <c r="C31" s="22">
        <f t="shared" si="1"/>
        <v>0.3546481001114764</v>
      </c>
      <c r="D31" s="22">
        <v>0</v>
      </c>
      <c r="E31" s="22">
        <f t="shared" si="2"/>
        <v>0</v>
      </c>
      <c r="F31" s="22">
        <v>4234402</v>
      </c>
      <c r="G31" s="51">
        <f t="shared" si="3"/>
        <v>8.487918282697537</v>
      </c>
      <c r="H31" s="22">
        <v>0</v>
      </c>
      <c r="I31" s="52"/>
    </row>
    <row r="32" spans="1:9" ht="23.25" customHeight="1" thickBot="1">
      <c r="A32" s="54" t="s">
        <v>39</v>
      </c>
      <c r="B32" s="25">
        <f>B30-B31</f>
        <v>174741846</v>
      </c>
      <c r="C32" s="25">
        <f t="shared" si="1"/>
        <v>14.63532836369154</v>
      </c>
      <c r="D32" s="25">
        <f>D30-D31</f>
        <v>171274143</v>
      </c>
      <c r="E32" s="22">
        <f t="shared" si="2"/>
        <v>14.970397940708343</v>
      </c>
      <c r="F32" s="25">
        <f>F30-F31</f>
        <v>5204455</v>
      </c>
      <c r="G32" s="51">
        <f t="shared" si="3"/>
        <v>10.43240314594047</v>
      </c>
      <c r="H32" s="25">
        <f>H30-H31</f>
        <v>-1736752</v>
      </c>
      <c r="I32" s="55"/>
    </row>
    <row r="33" spans="1:7" ht="16.5">
      <c r="A33" s="56"/>
      <c r="B33" s="57"/>
      <c r="C33" s="57"/>
      <c r="D33" s="57"/>
      <c r="E33" s="57"/>
      <c r="F33" s="57"/>
      <c r="G33" s="57"/>
    </row>
    <row r="34" spans="1:7" ht="16.5">
      <c r="A34" s="58"/>
      <c r="B34" s="42"/>
      <c r="C34" s="42"/>
      <c r="D34" s="42"/>
      <c r="E34" s="42"/>
      <c r="F34" s="42"/>
      <c r="G34" s="42"/>
    </row>
    <row r="35" spans="1:7" ht="16.5">
      <c r="A35" s="58"/>
      <c r="B35" s="42"/>
      <c r="C35" s="42"/>
      <c r="D35" s="42"/>
      <c r="E35" s="42"/>
      <c r="F35" s="42"/>
      <c r="G35" s="42"/>
    </row>
    <row r="36" spans="1:7" ht="16.5">
      <c r="A36" s="42"/>
      <c r="B36" s="42"/>
      <c r="C36" s="42"/>
      <c r="D36" s="42"/>
      <c r="E36" s="42"/>
      <c r="F36" s="42"/>
      <c r="G36" s="42"/>
    </row>
    <row r="37" spans="1:7" ht="16.5">
      <c r="A37" s="42"/>
      <c r="B37" s="42"/>
      <c r="C37" s="42"/>
      <c r="D37" s="42"/>
      <c r="E37" s="42"/>
      <c r="F37" s="42"/>
      <c r="G37" s="42"/>
    </row>
    <row r="38" spans="1:7" ht="16.5">
      <c r="A38" s="42"/>
      <c r="B38" s="42"/>
      <c r="C38" s="42"/>
      <c r="D38" s="42"/>
      <c r="E38" s="42"/>
      <c r="F38" s="42"/>
      <c r="G38" s="42"/>
    </row>
    <row r="39" spans="1:7" ht="16.5">
      <c r="A39" s="42"/>
      <c r="B39" s="42"/>
      <c r="C39" s="42"/>
      <c r="D39" s="42"/>
      <c r="E39" s="42"/>
      <c r="F39" s="42"/>
      <c r="G39" s="42"/>
    </row>
    <row r="40" spans="1:7" ht="16.5">
      <c r="A40" s="42"/>
      <c r="B40" s="42"/>
      <c r="C40" s="42"/>
      <c r="D40" s="42"/>
      <c r="E40" s="42"/>
      <c r="F40" s="42"/>
      <c r="G40" s="42"/>
    </row>
    <row r="41" spans="1:7" ht="16.5">
      <c r="A41" s="42"/>
      <c r="B41" s="42"/>
      <c r="C41" s="42"/>
      <c r="D41" s="42"/>
      <c r="E41" s="42"/>
      <c r="F41" s="42"/>
      <c r="G41" s="42"/>
    </row>
    <row r="42" spans="1:7" ht="16.5">
      <c r="A42" s="42"/>
      <c r="B42" s="42"/>
      <c r="C42" s="42"/>
      <c r="D42" s="42"/>
      <c r="E42" s="42"/>
      <c r="F42" s="42"/>
      <c r="G42" s="42"/>
    </row>
    <row r="43" spans="1:7" ht="16.5">
      <c r="A43" s="42"/>
      <c r="B43" s="42"/>
      <c r="C43" s="42"/>
      <c r="D43" s="42"/>
      <c r="E43" s="42"/>
      <c r="F43" s="42"/>
      <c r="G43" s="42"/>
    </row>
  </sheetData>
  <mergeCells count="6">
    <mergeCell ref="A3:I3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D4" sqref="D4:E4"/>
    </sheetView>
  </sheetViews>
  <sheetFormatPr defaultColWidth="9.00390625" defaultRowHeight="21" customHeight="1"/>
  <cols>
    <col min="1" max="1" width="20.625" style="61" customWidth="1"/>
    <col min="2" max="2" width="15.625" style="61" customWidth="1"/>
    <col min="3" max="3" width="6.625" style="61" customWidth="1"/>
    <col min="4" max="4" width="15.625" style="61" customWidth="1"/>
    <col min="5" max="5" width="7.125" style="61" customWidth="1"/>
    <col min="6" max="6" width="15.625" style="61" customWidth="1"/>
    <col min="7" max="7" width="7.875" style="61" customWidth="1"/>
    <col min="8" max="16384" width="10.00390625" style="61" customWidth="1"/>
  </cols>
  <sheetData>
    <row r="1" spans="1:7" ht="30" customHeight="1">
      <c r="A1" s="59" t="s">
        <v>54</v>
      </c>
      <c r="B1" s="60"/>
      <c r="C1" s="60"/>
      <c r="D1" s="60"/>
      <c r="E1" s="60"/>
      <c r="F1" s="60"/>
      <c r="G1" s="60"/>
    </row>
    <row r="2" spans="1:9" s="66" customFormat="1" ht="24.75" customHeight="1">
      <c r="A2" s="212" t="s">
        <v>55</v>
      </c>
      <c r="B2" s="213"/>
      <c r="C2" s="213"/>
      <c r="D2" s="213"/>
      <c r="E2" s="213"/>
      <c r="F2" s="214" t="s">
        <v>56</v>
      </c>
      <c r="G2" s="214"/>
      <c r="H2" s="64"/>
      <c r="I2" s="65"/>
    </row>
    <row r="3" spans="1:9" s="71" customFormat="1" ht="20.25" customHeight="1" thickBot="1">
      <c r="A3" s="215" t="s">
        <v>57</v>
      </c>
      <c r="B3" s="216"/>
      <c r="C3" s="216"/>
      <c r="D3" s="216"/>
      <c r="E3" s="216"/>
      <c r="F3" s="67"/>
      <c r="G3" s="68" t="s">
        <v>58</v>
      </c>
      <c r="H3" s="69"/>
      <c r="I3" s="70"/>
    </row>
    <row r="4" spans="1:7" ht="30" customHeight="1">
      <c r="A4" s="217" t="s">
        <v>5</v>
      </c>
      <c r="B4" s="219" t="s">
        <v>59</v>
      </c>
      <c r="C4" s="220"/>
      <c r="D4" s="221" t="s">
        <v>135</v>
      </c>
      <c r="E4" s="220"/>
      <c r="F4" s="222" t="s">
        <v>60</v>
      </c>
      <c r="G4" s="223"/>
    </row>
    <row r="5" spans="1:7" ht="30" customHeight="1" thickBot="1">
      <c r="A5" s="218"/>
      <c r="B5" s="72" t="s">
        <v>61</v>
      </c>
      <c r="C5" s="73" t="s">
        <v>8</v>
      </c>
      <c r="D5" s="72" t="s">
        <v>62</v>
      </c>
      <c r="E5" s="73" t="s">
        <v>8</v>
      </c>
      <c r="F5" s="74" t="s">
        <v>12</v>
      </c>
      <c r="G5" s="75" t="s">
        <v>8</v>
      </c>
    </row>
    <row r="6" spans="1:7" ht="27" customHeight="1">
      <c r="A6" s="76" t="s">
        <v>63</v>
      </c>
      <c r="B6" s="77">
        <f>SUM(B7:B13)</f>
        <v>52011000</v>
      </c>
      <c r="C6" s="78">
        <v>100</v>
      </c>
      <c r="D6" s="79">
        <f>SUM(D7:D13)</f>
        <v>59108434.9</v>
      </c>
      <c r="E6" s="79">
        <v>100</v>
      </c>
      <c r="F6" s="79">
        <f>D6-B6</f>
        <v>7097434.8999999985</v>
      </c>
      <c r="G6" s="80">
        <f>F6/B6*100</f>
        <v>13.646026609755626</v>
      </c>
    </row>
    <row r="7" spans="1:7" ht="22.5" customHeight="1">
      <c r="A7" s="76" t="s">
        <v>14</v>
      </c>
      <c r="B7" s="77">
        <v>3000000</v>
      </c>
      <c r="C7" s="78">
        <f>B7/B$6*100</f>
        <v>5.768010613139528</v>
      </c>
      <c r="D7" s="79">
        <v>1095170</v>
      </c>
      <c r="E7" s="79">
        <f>D7/D$6*100</f>
        <v>1.8528150878175258</v>
      </c>
      <c r="F7" s="79">
        <f>D7-B7</f>
        <v>-1904830</v>
      </c>
      <c r="G7" s="80">
        <f>F7/B7*100</f>
        <v>-63.49433333333333</v>
      </c>
    </row>
    <row r="8" spans="1:7" ht="22.5" customHeight="1">
      <c r="A8" s="76" t="s">
        <v>52</v>
      </c>
      <c r="B8" s="77">
        <v>0</v>
      </c>
      <c r="C8" s="78">
        <f aca="true" t="shared" si="0" ref="C8:C33">B8/B$6*100</f>
        <v>0</v>
      </c>
      <c r="D8" s="79">
        <v>0</v>
      </c>
      <c r="E8" s="79">
        <f aca="true" t="shared" si="1" ref="E8:E33">D8/D$6*100</f>
        <v>0</v>
      </c>
      <c r="F8" s="79">
        <f aca="true" t="shared" si="2" ref="F8:F33">D8-B8</f>
        <v>0</v>
      </c>
      <c r="G8" s="80">
        <v>0</v>
      </c>
    </row>
    <row r="9" spans="1:7" ht="22.5" customHeight="1">
      <c r="A9" s="76" t="s">
        <v>64</v>
      </c>
      <c r="B9" s="77">
        <v>2360000</v>
      </c>
      <c r="C9" s="78">
        <f t="shared" si="0"/>
        <v>4.537501682336429</v>
      </c>
      <c r="D9" s="79">
        <v>1188136</v>
      </c>
      <c r="E9" s="79">
        <f t="shared" si="1"/>
        <v>2.0100955168413708</v>
      </c>
      <c r="F9" s="79">
        <f t="shared" si="2"/>
        <v>-1171864</v>
      </c>
      <c r="G9" s="80">
        <f aca="true" t="shared" si="3" ref="G8:G33">F9/B9*100</f>
        <v>-49.65525423728814</v>
      </c>
    </row>
    <row r="10" spans="1:7" ht="22.5" customHeight="1">
      <c r="A10" s="76" t="s">
        <v>65</v>
      </c>
      <c r="B10" s="77">
        <v>46651000</v>
      </c>
      <c r="C10" s="78">
        <f t="shared" si="0"/>
        <v>89.69448770452404</v>
      </c>
      <c r="D10" s="79">
        <v>56793428.9</v>
      </c>
      <c r="E10" s="79">
        <f t="shared" si="1"/>
        <v>96.08345914772309</v>
      </c>
      <c r="F10" s="79">
        <f t="shared" si="2"/>
        <v>10142428.899999999</v>
      </c>
      <c r="G10" s="80">
        <f t="shared" si="3"/>
        <v>21.741075003751256</v>
      </c>
    </row>
    <row r="11" spans="1:7" ht="22.5" customHeight="1">
      <c r="A11" s="76" t="s">
        <v>66</v>
      </c>
      <c r="B11" s="77">
        <v>0</v>
      </c>
      <c r="C11" s="78">
        <f t="shared" si="0"/>
        <v>0</v>
      </c>
      <c r="D11" s="79">
        <v>0</v>
      </c>
      <c r="E11" s="79">
        <f t="shared" si="1"/>
        <v>0</v>
      </c>
      <c r="F11" s="79">
        <f t="shared" si="2"/>
        <v>0</v>
      </c>
      <c r="G11" s="80">
        <v>0</v>
      </c>
    </row>
    <row r="12" spans="1:7" ht="22.5" customHeight="1">
      <c r="A12" s="76" t="s">
        <v>67</v>
      </c>
      <c r="B12" s="77">
        <v>0</v>
      </c>
      <c r="C12" s="78">
        <f t="shared" si="0"/>
        <v>0</v>
      </c>
      <c r="D12" s="79">
        <v>0</v>
      </c>
      <c r="E12" s="79">
        <f t="shared" si="1"/>
        <v>0</v>
      </c>
      <c r="F12" s="79">
        <f t="shared" si="2"/>
        <v>0</v>
      </c>
      <c r="G12" s="80">
        <v>0</v>
      </c>
    </row>
    <row r="13" spans="1:7" ht="22.5" customHeight="1">
      <c r="A13" s="76" t="s">
        <v>68</v>
      </c>
      <c r="B13" s="77">
        <v>0</v>
      </c>
      <c r="C13" s="78">
        <f t="shared" si="0"/>
        <v>0</v>
      </c>
      <c r="D13" s="79">
        <v>31700</v>
      </c>
      <c r="E13" s="79">
        <f t="shared" si="1"/>
        <v>0.05363024761800959</v>
      </c>
      <c r="F13" s="79">
        <f t="shared" si="2"/>
        <v>31700</v>
      </c>
      <c r="G13" s="80">
        <v>0</v>
      </c>
    </row>
    <row r="14" spans="1:7" ht="27" customHeight="1">
      <c r="A14" s="76" t="s">
        <v>69</v>
      </c>
      <c r="B14" s="77">
        <f>SUM(B15:B24)</f>
        <v>404256000</v>
      </c>
      <c r="C14" s="78">
        <f t="shared" si="0"/>
        <v>777.2509661417777</v>
      </c>
      <c r="D14" s="79">
        <f>SUM(D15:D24)</f>
        <v>192594275.29</v>
      </c>
      <c r="E14" s="79">
        <f t="shared" si="1"/>
        <v>325.8321348143157</v>
      </c>
      <c r="F14" s="79">
        <f t="shared" si="2"/>
        <v>-211661724.71</v>
      </c>
      <c r="G14" s="80">
        <f t="shared" si="3"/>
        <v>-52.3583384563247</v>
      </c>
    </row>
    <row r="15" spans="1:7" ht="22.5" customHeight="1">
      <c r="A15" s="76" t="s">
        <v>19</v>
      </c>
      <c r="B15" s="77">
        <v>0</v>
      </c>
      <c r="C15" s="78">
        <f t="shared" si="0"/>
        <v>0</v>
      </c>
      <c r="D15" s="79">
        <v>0</v>
      </c>
      <c r="E15" s="79">
        <f t="shared" si="1"/>
        <v>0</v>
      </c>
      <c r="F15" s="79">
        <f t="shared" si="2"/>
        <v>0</v>
      </c>
      <c r="G15" s="80">
        <v>0</v>
      </c>
    </row>
    <row r="16" spans="1:7" ht="22.5" customHeight="1">
      <c r="A16" s="76" t="s">
        <v>70</v>
      </c>
      <c r="B16" s="77">
        <v>0</v>
      </c>
      <c r="C16" s="78">
        <f t="shared" si="0"/>
        <v>0</v>
      </c>
      <c r="D16" s="79">
        <v>0</v>
      </c>
      <c r="E16" s="79">
        <f t="shared" si="1"/>
        <v>0</v>
      </c>
      <c r="F16" s="79">
        <f t="shared" si="2"/>
        <v>0</v>
      </c>
      <c r="G16" s="80">
        <v>0</v>
      </c>
    </row>
    <row r="17" spans="1:7" ht="22.5" customHeight="1">
      <c r="A17" s="76" t="s">
        <v>71</v>
      </c>
      <c r="B17" s="77">
        <v>2060000</v>
      </c>
      <c r="C17" s="78">
        <f t="shared" si="0"/>
        <v>3.960700621022476</v>
      </c>
      <c r="D17" s="79">
        <v>1023627</v>
      </c>
      <c r="E17" s="79">
        <f t="shared" si="1"/>
        <v>1.7317782169867604</v>
      </c>
      <c r="F17" s="79">
        <f t="shared" si="2"/>
        <v>-1036373</v>
      </c>
      <c r="G17" s="80">
        <f t="shared" si="3"/>
        <v>-50.309368932038836</v>
      </c>
    </row>
    <row r="18" spans="1:7" ht="22.5" customHeight="1">
      <c r="A18" s="76" t="s">
        <v>72</v>
      </c>
      <c r="B18" s="77">
        <v>46274000</v>
      </c>
      <c r="C18" s="78">
        <f t="shared" si="0"/>
        <v>88.96964103747284</v>
      </c>
      <c r="D18" s="79">
        <v>54326327.29</v>
      </c>
      <c r="E18" s="79">
        <f t="shared" si="1"/>
        <v>91.90960204226283</v>
      </c>
      <c r="F18" s="79">
        <f t="shared" si="2"/>
        <v>8052327.289999999</v>
      </c>
      <c r="G18" s="80">
        <f t="shared" si="3"/>
        <v>17.401407464234776</v>
      </c>
    </row>
    <row r="19" spans="1:7" ht="22.5" customHeight="1">
      <c r="A19" s="76" t="s">
        <v>73</v>
      </c>
      <c r="B19" s="77">
        <v>0</v>
      </c>
      <c r="C19" s="78">
        <f t="shared" si="0"/>
        <v>0</v>
      </c>
      <c r="D19" s="79">
        <v>0</v>
      </c>
      <c r="E19" s="79">
        <f t="shared" si="1"/>
        <v>0</v>
      </c>
      <c r="F19" s="79">
        <f t="shared" si="2"/>
        <v>0</v>
      </c>
      <c r="G19" s="80">
        <v>0</v>
      </c>
    </row>
    <row r="20" spans="1:7" ht="22.5" customHeight="1">
      <c r="A20" s="76" t="s">
        <v>74</v>
      </c>
      <c r="B20" s="77">
        <v>0</v>
      </c>
      <c r="C20" s="78">
        <f t="shared" si="0"/>
        <v>0</v>
      </c>
      <c r="D20" s="79">
        <v>0</v>
      </c>
      <c r="E20" s="79">
        <f t="shared" si="1"/>
        <v>0</v>
      </c>
      <c r="F20" s="79">
        <f t="shared" si="2"/>
        <v>0</v>
      </c>
      <c r="G20" s="80">
        <v>0</v>
      </c>
    </row>
    <row r="21" spans="1:7" ht="22.5" customHeight="1">
      <c r="A21" s="76" t="s">
        <v>75</v>
      </c>
      <c r="B21" s="77">
        <v>120386000</v>
      </c>
      <c r="C21" s="78">
        <f t="shared" si="0"/>
        <v>231.46257522447175</v>
      </c>
      <c r="D21" s="79">
        <v>23656309</v>
      </c>
      <c r="E21" s="79">
        <f t="shared" si="1"/>
        <v>40.02188357722867</v>
      </c>
      <c r="F21" s="79">
        <f t="shared" si="2"/>
        <v>-96729691</v>
      </c>
      <c r="G21" s="80">
        <f t="shared" si="3"/>
        <v>-80.34961789576862</v>
      </c>
    </row>
    <row r="22" spans="1:7" ht="22.5" customHeight="1">
      <c r="A22" s="76" t="s">
        <v>76</v>
      </c>
      <c r="B22" s="77">
        <v>234766000</v>
      </c>
      <c r="C22" s="78">
        <f t="shared" si="0"/>
        <v>451.3775932014382</v>
      </c>
      <c r="D22" s="79">
        <v>113272686</v>
      </c>
      <c r="E22" s="79">
        <f t="shared" si="1"/>
        <v>191.63540058476494</v>
      </c>
      <c r="F22" s="79">
        <f t="shared" si="2"/>
        <v>-121493314</v>
      </c>
      <c r="G22" s="80">
        <f t="shared" si="3"/>
        <v>-51.75081315011544</v>
      </c>
    </row>
    <row r="23" spans="1:7" ht="22.5" customHeight="1">
      <c r="A23" s="76" t="s">
        <v>77</v>
      </c>
      <c r="B23" s="77">
        <v>290000</v>
      </c>
      <c r="C23" s="78">
        <f t="shared" si="0"/>
        <v>0.5575743592701544</v>
      </c>
      <c r="D23" s="79">
        <v>84720</v>
      </c>
      <c r="E23" s="79">
        <f t="shared" si="1"/>
        <v>0.1433297974194881</v>
      </c>
      <c r="F23" s="79">
        <f t="shared" si="2"/>
        <v>-205280</v>
      </c>
      <c r="G23" s="80">
        <f t="shared" si="3"/>
        <v>-70.78620689655173</v>
      </c>
    </row>
    <row r="24" spans="1:7" ht="22.5" customHeight="1">
      <c r="A24" s="76" t="s">
        <v>78</v>
      </c>
      <c r="B24" s="77">
        <v>480000</v>
      </c>
      <c r="C24" s="78">
        <f t="shared" si="0"/>
        <v>0.9228816981023245</v>
      </c>
      <c r="D24" s="79">
        <v>230606</v>
      </c>
      <c r="E24" s="79">
        <f t="shared" si="1"/>
        <v>0.3901405956529565</v>
      </c>
      <c r="F24" s="79">
        <f t="shared" si="2"/>
        <v>-249394</v>
      </c>
      <c r="G24" s="80">
        <f t="shared" si="3"/>
        <v>-51.95708333333333</v>
      </c>
    </row>
    <row r="25" spans="1:7" ht="25.5" customHeight="1">
      <c r="A25" s="76" t="s">
        <v>79</v>
      </c>
      <c r="B25" s="77">
        <f>B6-B14</f>
        <v>-352245000</v>
      </c>
      <c r="C25" s="78">
        <f t="shared" si="0"/>
        <v>-677.2509661417777</v>
      </c>
      <c r="D25" s="79">
        <f>D6-D14</f>
        <v>-133485840.38999999</v>
      </c>
      <c r="E25" s="79">
        <f t="shared" si="1"/>
        <v>-225.83213481431562</v>
      </c>
      <c r="F25" s="79">
        <f t="shared" si="2"/>
        <v>218759159.61</v>
      </c>
      <c r="G25" s="80">
        <f t="shared" si="3"/>
        <v>-62.1042625473747</v>
      </c>
    </row>
    <row r="26" spans="1:7" ht="27.75" customHeight="1">
      <c r="A26" s="76" t="s">
        <v>80</v>
      </c>
      <c r="B26" s="77">
        <f>SUM(B27:B28)</f>
        <v>606909000</v>
      </c>
      <c r="C26" s="78">
        <f t="shared" si="0"/>
        <v>1166.885851069966</v>
      </c>
      <c r="D26" s="79">
        <f>SUM(D27:D28)</f>
        <v>4895462734.75</v>
      </c>
      <c r="E26" s="79">
        <f t="shared" si="1"/>
        <v>8282.172828687095</v>
      </c>
      <c r="F26" s="79">
        <f t="shared" si="2"/>
        <v>4288553734.75</v>
      </c>
      <c r="G26" s="80">
        <f t="shared" si="3"/>
        <v>706.6222011454765</v>
      </c>
    </row>
    <row r="27" spans="1:7" ht="22.5" customHeight="1">
      <c r="A27" s="76" t="s">
        <v>30</v>
      </c>
      <c r="B27" s="77">
        <v>5170000</v>
      </c>
      <c r="C27" s="78">
        <f t="shared" si="0"/>
        <v>9.940204956643788</v>
      </c>
      <c r="D27" s="79">
        <v>23007543.13</v>
      </c>
      <c r="E27" s="79">
        <f t="shared" si="1"/>
        <v>38.92429763860995</v>
      </c>
      <c r="F27" s="79">
        <f t="shared" si="2"/>
        <v>17837543.13</v>
      </c>
      <c r="G27" s="80">
        <f t="shared" si="3"/>
        <v>345.02017659574466</v>
      </c>
    </row>
    <row r="28" spans="1:7" ht="22.5" customHeight="1">
      <c r="A28" s="76" t="s">
        <v>81</v>
      </c>
      <c r="B28" s="77">
        <v>601739000</v>
      </c>
      <c r="C28" s="78">
        <f t="shared" si="0"/>
        <v>1156.945646113322</v>
      </c>
      <c r="D28" s="79">
        <v>4872455191.62</v>
      </c>
      <c r="E28" s="79">
        <f t="shared" si="1"/>
        <v>8243.248531048484</v>
      </c>
      <c r="F28" s="79">
        <f t="shared" si="2"/>
        <v>4270716191.62</v>
      </c>
      <c r="G28" s="80">
        <f t="shared" si="3"/>
        <v>709.7290007162574</v>
      </c>
    </row>
    <row r="29" spans="1:7" ht="22.5" customHeight="1">
      <c r="A29" s="76" t="s">
        <v>82</v>
      </c>
      <c r="B29" s="77">
        <f>SUM(B30:B31)</f>
        <v>246611000</v>
      </c>
      <c r="C29" s="78">
        <f t="shared" si="0"/>
        <v>474.15162177231736</v>
      </c>
      <c r="D29" s="79">
        <f>SUM(D30:D31)</f>
        <v>84614035.44</v>
      </c>
      <c r="E29" s="79">
        <f t="shared" si="1"/>
        <v>143.15052594972363</v>
      </c>
      <c r="F29" s="79">
        <f t="shared" si="2"/>
        <v>-161996964.56</v>
      </c>
      <c r="G29" s="80">
        <f t="shared" si="3"/>
        <v>-65.68926956218498</v>
      </c>
    </row>
    <row r="30" spans="1:7" ht="22.5" customHeight="1">
      <c r="A30" s="76" t="s">
        <v>33</v>
      </c>
      <c r="B30" s="77">
        <v>246000000</v>
      </c>
      <c r="C30" s="78">
        <f t="shared" si="0"/>
        <v>472.97687027744126</v>
      </c>
      <c r="D30" s="79">
        <v>81856431</v>
      </c>
      <c r="E30" s="79">
        <f t="shared" si="1"/>
        <v>138.4851944371141</v>
      </c>
      <c r="F30" s="79">
        <f t="shared" si="2"/>
        <v>-164143569</v>
      </c>
      <c r="G30" s="80">
        <f t="shared" si="3"/>
        <v>-66.72502804878049</v>
      </c>
    </row>
    <row r="31" spans="1:7" ht="22.5" customHeight="1">
      <c r="A31" s="76" t="s">
        <v>83</v>
      </c>
      <c r="B31" s="77">
        <v>611000</v>
      </c>
      <c r="C31" s="78">
        <f t="shared" si="0"/>
        <v>1.174751494876084</v>
      </c>
      <c r="D31" s="79">
        <v>2757604.44</v>
      </c>
      <c r="E31" s="79">
        <f t="shared" si="1"/>
        <v>4.665331512609548</v>
      </c>
      <c r="F31" s="79">
        <f t="shared" si="2"/>
        <v>2146604.44</v>
      </c>
      <c r="G31" s="80">
        <f t="shared" si="3"/>
        <v>351.32642225859246</v>
      </c>
    </row>
    <row r="32" spans="1:7" ht="22.5" customHeight="1">
      <c r="A32" s="76" t="s">
        <v>84</v>
      </c>
      <c r="B32" s="79">
        <f>B26-B29</f>
        <v>360298000</v>
      </c>
      <c r="C32" s="78">
        <f t="shared" si="0"/>
        <v>692.7342292976487</v>
      </c>
      <c r="D32" s="79">
        <f>D26-D29</f>
        <v>4810848699.31</v>
      </c>
      <c r="E32" s="79">
        <f t="shared" si="1"/>
        <v>8139.022302737372</v>
      </c>
      <c r="F32" s="79">
        <f t="shared" si="2"/>
        <v>4450550699.31</v>
      </c>
      <c r="G32" s="80">
        <f t="shared" si="3"/>
        <v>1235.241577613531</v>
      </c>
    </row>
    <row r="33" spans="1:7" ht="22.5" customHeight="1">
      <c r="A33" s="76" t="s">
        <v>85</v>
      </c>
      <c r="B33" s="77">
        <f>B25+B32</f>
        <v>8053000</v>
      </c>
      <c r="C33" s="78">
        <f t="shared" si="0"/>
        <v>15.483263155870874</v>
      </c>
      <c r="D33" s="79">
        <f>D25+D32</f>
        <v>4677362858.92</v>
      </c>
      <c r="E33" s="79">
        <f t="shared" si="1"/>
        <v>7913.190167923057</v>
      </c>
      <c r="F33" s="79">
        <f t="shared" si="2"/>
        <v>4669309858.92</v>
      </c>
      <c r="G33" s="80">
        <f t="shared" si="3"/>
        <v>57982.24089059978</v>
      </c>
    </row>
    <row r="34" spans="1:7" ht="22.5" customHeight="1" thickBot="1">
      <c r="A34" s="81"/>
      <c r="B34" s="82"/>
      <c r="C34" s="83"/>
      <c r="D34" s="84"/>
      <c r="E34" s="84"/>
      <c r="F34" s="84"/>
      <c r="G34" s="85"/>
    </row>
    <row r="35" spans="1:8" ht="21" customHeight="1">
      <c r="A35" s="86"/>
      <c r="B35" s="87"/>
      <c r="C35" s="87"/>
      <c r="D35" s="87"/>
      <c r="E35" s="87"/>
      <c r="F35" s="87"/>
      <c r="G35" s="87"/>
      <c r="H35" s="88"/>
    </row>
    <row r="36" spans="1:8" ht="21" customHeight="1">
      <c r="A36" s="86"/>
      <c r="B36" s="87"/>
      <c r="C36" s="87"/>
      <c r="D36" s="87"/>
      <c r="E36" s="87"/>
      <c r="F36" s="87"/>
      <c r="G36" s="87"/>
      <c r="H36" s="88"/>
    </row>
    <row r="37" spans="1:8" ht="21" customHeight="1">
      <c r="A37" s="86"/>
      <c r="B37" s="87"/>
      <c r="C37" s="87"/>
      <c r="D37" s="87"/>
      <c r="E37" s="87"/>
      <c r="F37" s="87"/>
      <c r="G37" s="87"/>
      <c r="H37" s="88"/>
    </row>
    <row r="38" spans="1:8" ht="21" customHeight="1">
      <c r="A38" s="86"/>
      <c r="B38" s="87"/>
      <c r="C38" s="87"/>
      <c r="D38" s="87"/>
      <c r="E38" s="87"/>
      <c r="F38" s="87"/>
      <c r="G38" s="87"/>
      <c r="H38" s="88"/>
    </row>
    <row r="39" spans="1:8" ht="21" customHeight="1">
      <c r="A39" s="86"/>
      <c r="B39" s="87"/>
      <c r="C39" s="87"/>
      <c r="D39" s="87"/>
      <c r="E39" s="87"/>
      <c r="F39" s="87"/>
      <c r="G39" s="87"/>
      <c r="H39" s="88"/>
    </row>
    <row r="40" spans="1:8" ht="21" customHeight="1">
      <c r="A40" s="89"/>
      <c r="B40" s="90"/>
      <c r="C40" s="90"/>
      <c r="D40" s="90"/>
      <c r="E40" s="90"/>
      <c r="F40" s="90"/>
      <c r="G40" s="90"/>
      <c r="H40" s="88"/>
    </row>
    <row r="41" spans="1:8" ht="21" customHeight="1">
      <c r="A41" s="89"/>
      <c r="B41" s="90"/>
      <c r="C41" s="90"/>
      <c r="D41" s="90"/>
      <c r="E41" s="90"/>
      <c r="F41" s="90"/>
      <c r="G41" s="90"/>
      <c r="H41" s="88"/>
    </row>
    <row r="42" spans="1:8" ht="21" customHeight="1">
      <c r="A42" s="89"/>
      <c r="B42" s="90"/>
      <c r="C42" s="90"/>
      <c r="D42" s="90"/>
      <c r="E42" s="90"/>
      <c r="F42" s="90"/>
      <c r="G42" s="90"/>
      <c r="H42" s="88"/>
    </row>
    <row r="43" spans="1:8" ht="21" customHeight="1">
      <c r="A43" s="90"/>
      <c r="B43" s="90"/>
      <c r="C43" s="90"/>
      <c r="D43" s="90"/>
      <c r="E43" s="90"/>
      <c r="F43" s="90"/>
      <c r="G43" s="90"/>
      <c r="H43" s="88"/>
    </row>
    <row r="44" spans="1:8" ht="21" customHeight="1">
      <c r="A44" s="90"/>
      <c r="B44" s="90"/>
      <c r="C44" s="90"/>
      <c r="D44" s="90"/>
      <c r="E44" s="90"/>
      <c r="F44" s="90"/>
      <c r="G44" s="90"/>
      <c r="H44" s="88"/>
    </row>
    <row r="45" spans="1:8" ht="21" customHeight="1">
      <c r="A45" s="90"/>
      <c r="B45" s="90"/>
      <c r="C45" s="90"/>
      <c r="D45" s="90"/>
      <c r="E45" s="90"/>
      <c r="F45" s="90"/>
      <c r="G45" s="90"/>
      <c r="H45" s="88"/>
    </row>
    <row r="46" spans="1:8" ht="21" customHeight="1">
      <c r="A46" s="90"/>
      <c r="B46" s="90"/>
      <c r="C46" s="90"/>
      <c r="D46" s="90"/>
      <c r="E46" s="90"/>
      <c r="F46" s="90"/>
      <c r="G46" s="90"/>
      <c r="H46" s="88"/>
    </row>
    <row r="47" spans="1:8" ht="21" customHeight="1">
      <c r="A47" s="90"/>
      <c r="B47" s="90"/>
      <c r="C47" s="90"/>
      <c r="D47" s="90"/>
      <c r="E47" s="90"/>
      <c r="F47" s="90"/>
      <c r="G47" s="90"/>
      <c r="H47" s="88"/>
    </row>
    <row r="48" spans="1:7" ht="21" customHeight="1">
      <c r="A48" s="91"/>
      <c r="B48" s="91"/>
      <c r="C48" s="91"/>
      <c r="D48" s="91"/>
      <c r="E48" s="91"/>
      <c r="F48" s="91"/>
      <c r="G48" s="91"/>
    </row>
    <row r="49" spans="1:7" ht="21" customHeight="1">
      <c r="A49" s="91"/>
      <c r="B49" s="91"/>
      <c r="C49" s="91"/>
      <c r="D49" s="91"/>
      <c r="E49" s="91"/>
      <c r="F49" s="91"/>
      <c r="G49" s="91"/>
    </row>
    <row r="50" spans="1:7" ht="21" customHeight="1">
      <c r="A50" s="91"/>
      <c r="B50" s="91"/>
      <c r="C50" s="91"/>
      <c r="D50" s="91"/>
      <c r="E50" s="91"/>
      <c r="F50" s="91"/>
      <c r="G50" s="91"/>
    </row>
    <row r="51" spans="1:7" ht="21" customHeight="1">
      <c r="A51" s="91"/>
      <c r="B51" s="91"/>
      <c r="C51" s="91"/>
      <c r="D51" s="91"/>
      <c r="E51" s="91"/>
      <c r="F51" s="91"/>
      <c r="G51" s="91"/>
    </row>
    <row r="52" spans="1:7" ht="21" customHeight="1">
      <c r="A52" s="91"/>
      <c r="B52" s="91"/>
      <c r="C52" s="91"/>
      <c r="D52" s="91"/>
      <c r="E52" s="91"/>
      <c r="F52" s="91"/>
      <c r="G52" s="91"/>
    </row>
    <row r="53" spans="1:7" ht="21" customHeight="1">
      <c r="A53" s="91"/>
      <c r="B53" s="91"/>
      <c r="C53" s="91"/>
      <c r="D53" s="91"/>
      <c r="E53" s="91"/>
      <c r="F53" s="91"/>
      <c r="G53" s="91"/>
    </row>
    <row r="54" spans="1:7" ht="21" customHeight="1">
      <c r="A54" s="91"/>
      <c r="B54" s="91"/>
      <c r="C54" s="91"/>
      <c r="D54" s="91"/>
      <c r="E54" s="91"/>
      <c r="F54" s="91"/>
      <c r="G54" s="91"/>
    </row>
    <row r="55" spans="1:7" ht="21" customHeight="1">
      <c r="A55" s="91"/>
      <c r="B55" s="91"/>
      <c r="C55" s="91"/>
      <c r="D55" s="91"/>
      <c r="E55" s="91"/>
      <c r="F55" s="91"/>
      <c r="G55" s="91"/>
    </row>
    <row r="56" spans="1:7" ht="21" customHeight="1">
      <c r="A56" s="91"/>
      <c r="B56" s="91"/>
      <c r="C56" s="91"/>
      <c r="D56" s="91"/>
      <c r="E56" s="91"/>
      <c r="F56" s="91"/>
      <c r="G56" s="91"/>
    </row>
    <row r="57" spans="1:7" ht="21" customHeight="1">
      <c r="A57" s="91"/>
      <c r="B57" s="91"/>
      <c r="C57" s="91"/>
      <c r="D57" s="91"/>
      <c r="E57" s="91"/>
      <c r="F57" s="91"/>
      <c r="G57" s="91"/>
    </row>
    <row r="58" spans="1:7" ht="21" customHeight="1">
      <c r="A58" s="91"/>
      <c r="B58" s="91"/>
      <c r="C58" s="91"/>
      <c r="D58" s="91"/>
      <c r="E58" s="91"/>
      <c r="F58" s="91"/>
      <c r="G58" s="91"/>
    </row>
    <row r="59" spans="1:7" ht="21" customHeight="1">
      <c r="A59" s="91"/>
      <c r="B59" s="91"/>
      <c r="C59" s="91"/>
      <c r="D59" s="91"/>
      <c r="E59" s="91"/>
      <c r="F59" s="91"/>
      <c r="G59" s="91"/>
    </row>
    <row r="60" spans="1:7" ht="21" customHeight="1">
      <c r="A60" s="91"/>
      <c r="B60" s="91"/>
      <c r="C60" s="91"/>
      <c r="D60" s="91"/>
      <c r="E60" s="91"/>
      <c r="F60" s="91"/>
      <c r="G60" s="91"/>
    </row>
    <row r="61" spans="1:7" ht="21" customHeight="1">
      <c r="A61" s="91"/>
      <c r="B61" s="91"/>
      <c r="C61" s="91"/>
      <c r="D61" s="91"/>
      <c r="E61" s="91"/>
      <c r="F61" s="91"/>
      <c r="G61" s="91"/>
    </row>
    <row r="62" spans="1:7" ht="21" customHeight="1">
      <c r="A62" s="91"/>
      <c r="B62" s="91"/>
      <c r="C62" s="91"/>
      <c r="D62" s="91"/>
      <c r="E62" s="91"/>
      <c r="F62" s="91"/>
      <c r="G62" s="91"/>
    </row>
    <row r="63" spans="1:7" ht="21" customHeight="1">
      <c r="A63" s="91"/>
      <c r="B63" s="91"/>
      <c r="C63" s="91"/>
      <c r="D63" s="91"/>
      <c r="E63" s="91"/>
      <c r="F63" s="91"/>
      <c r="G63" s="91"/>
    </row>
    <row r="64" spans="1:7" ht="21" customHeight="1">
      <c r="A64" s="91"/>
      <c r="B64" s="91"/>
      <c r="C64" s="91"/>
      <c r="D64" s="91"/>
      <c r="E64" s="91"/>
      <c r="F64" s="91"/>
      <c r="G64" s="91"/>
    </row>
    <row r="65" spans="1:7" ht="21" customHeight="1">
      <c r="A65" s="91"/>
      <c r="B65" s="91"/>
      <c r="C65" s="91"/>
      <c r="D65" s="91"/>
      <c r="E65" s="91"/>
      <c r="F65" s="91"/>
      <c r="G65" s="91"/>
    </row>
    <row r="66" spans="1:7" ht="21" customHeight="1">
      <c r="A66" s="91"/>
      <c r="B66" s="91"/>
      <c r="C66" s="91"/>
      <c r="D66" s="91"/>
      <c r="E66" s="91"/>
      <c r="F66" s="91"/>
      <c r="G66" s="91"/>
    </row>
    <row r="67" spans="1:7" ht="21" customHeight="1">
      <c r="A67" s="91"/>
      <c r="B67" s="91"/>
      <c r="C67" s="91"/>
      <c r="D67" s="91"/>
      <c r="E67" s="91"/>
      <c r="F67" s="91"/>
      <c r="G67" s="91"/>
    </row>
    <row r="68" spans="1:7" ht="21" customHeight="1">
      <c r="A68" s="91"/>
      <c r="B68" s="91"/>
      <c r="C68" s="91"/>
      <c r="D68" s="91"/>
      <c r="E68" s="91"/>
      <c r="F68" s="91"/>
      <c r="G68" s="91"/>
    </row>
    <row r="69" spans="1:7" ht="21" customHeight="1">
      <c r="A69" s="91"/>
      <c r="B69" s="91"/>
      <c r="C69" s="91"/>
      <c r="D69" s="91"/>
      <c r="E69" s="91"/>
      <c r="F69" s="91"/>
      <c r="G69" s="91"/>
    </row>
    <row r="70" spans="1:7" ht="21" customHeight="1">
      <c r="A70" s="91"/>
      <c r="B70" s="91"/>
      <c r="C70" s="91"/>
      <c r="D70" s="91"/>
      <c r="E70" s="91"/>
      <c r="F70" s="91"/>
      <c r="G70" s="91"/>
    </row>
    <row r="71" spans="1:7" ht="21" customHeight="1">
      <c r="A71" s="91"/>
      <c r="B71" s="91"/>
      <c r="C71" s="91"/>
      <c r="D71" s="91"/>
      <c r="E71" s="91"/>
      <c r="F71" s="91"/>
      <c r="G71" s="91"/>
    </row>
    <row r="72" spans="1:7" ht="21" customHeight="1">
      <c r="A72" s="91"/>
      <c r="B72" s="91"/>
      <c r="C72" s="91"/>
      <c r="D72" s="91"/>
      <c r="E72" s="91"/>
      <c r="F72" s="91"/>
      <c r="G72" s="91"/>
    </row>
    <row r="73" spans="1:7" ht="21" customHeight="1">
      <c r="A73" s="91"/>
      <c r="B73" s="91"/>
      <c r="C73" s="91"/>
      <c r="D73" s="91"/>
      <c r="E73" s="91"/>
      <c r="F73" s="91"/>
      <c r="G73" s="91"/>
    </row>
    <row r="74" spans="1:7" ht="21" customHeight="1">
      <c r="A74" s="91"/>
      <c r="B74" s="91"/>
      <c r="C74" s="91"/>
      <c r="D74" s="91"/>
      <c r="E74" s="91"/>
      <c r="F74" s="91"/>
      <c r="G74" s="91"/>
    </row>
    <row r="75" spans="1:7" ht="21" customHeight="1">
      <c r="A75" s="91"/>
      <c r="B75" s="91"/>
      <c r="C75" s="91"/>
      <c r="D75" s="91"/>
      <c r="E75" s="91"/>
      <c r="F75" s="91"/>
      <c r="G75" s="91"/>
    </row>
    <row r="76" spans="1:7" ht="21" customHeight="1">
      <c r="A76" s="91"/>
      <c r="B76" s="91"/>
      <c r="C76" s="91"/>
      <c r="D76" s="91"/>
      <c r="E76" s="91"/>
      <c r="F76" s="91"/>
      <c r="G76" s="91"/>
    </row>
    <row r="77" spans="1:7" ht="21" customHeight="1">
      <c r="A77" s="91"/>
      <c r="B77" s="91"/>
      <c r="C77" s="91"/>
      <c r="D77" s="91"/>
      <c r="E77" s="91"/>
      <c r="F77" s="91"/>
      <c r="G77" s="91"/>
    </row>
    <row r="78" spans="1:7" ht="21" customHeight="1">
      <c r="A78" s="91"/>
      <c r="B78" s="91"/>
      <c r="C78" s="91"/>
      <c r="D78" s="91"/>
      <c r="E78" s="91"/>
      <c r="F78" s="91"/>
      <c r="G78" s="91"/>
    </row>
    <row r="79" spans="1:7" ht="21" customHeight="1">
      <c r="A79" s="91"/>
      <c r="B79" s="91"/>
      <c r="C79" s="91"/>
      <c r="D79" s="91"/>
      <c r="E79" s="91"/>
      <c r="F79" s="91"/>
      <c r="G79" s="91"/>
    </row>
    <row r="80" spans="1:7" ht="21" customHeight="1">
      <c r="A80" s="91"/>
      <c r="B80" s="91"/>
      <c r="C80" s="91"/>
      <c r="D80" s="91"/>
      <c r="E80" s="91"/>
      <c r="F80" s="91"/>
      <c r="G80" s="91"/>
    </row>
    <row r="81" spans="1:7" ht="21" customHeight="1">
      <c r="A81" s="91"/>
      <c r="B81" s="91"/>
      <c r="C81" s="91"/>
      <c r="D81" s="91"/>
      <c r="E81" s="91"/>
      <c r="F81" s="91"/>
      <c r="G81" s="91"/>
    </row>
    <row r="82" spans="1:7" ht="21" customHeight="1">
      <c r="A82" s="91"/>
      <c r="B82" s="91"/>
      <c r="C82" s="91"/>
      <c r="D82" s="91"/>
      <c r="E82" s="91"/>
      <c r="F82" s="91"/>
      <c r="G82" s="91"/>
    </row>
    <row r="83" spans="1:7" ht="21" customHeight="1">
      <c r="A83" s="91"/>
      <c r="B83" s="91"/>
      <c r="C83" s="91"/>
      <c r="D83" s="91"/>
      <c r="E83" s="91"/>
      <c r="F83" s="91"/>
      <c r="G83" s="91"/>
    </row>
    <row r="84" spans="1:7" ht="21" customHeight="1">
      <c r="A84" s="91"/>
      <c r="B84" s="91"/>
      <c r="C84" s="91"/>
      <c r="D84" s="91"/>
      <c r="E84" s="91"/>
      <c r="F84" s="91"/>
      <c r="G84" s="91"/>
    </row>
    <row r="85" spans="1:7" ht="21" customHeight="1">
      <c r="A85" s="91"/>
      <c r="B85" s="91"/>
      <c r="C85" s="91"/>
      <c r="D85" s="91"/>
      <c r="E85" s="91"/>
      <c r="F85" s="91"/>
      <c r="G85" s="91"/>
    </row>
    <row r="86" spans="1:7" ht="21" customHeight="1">
      <c r="A86" s="91"/>
      <c r="B86" s="91"/>
      <c r="C86" s="91"/>
      <c r="D86" s="91"/>
      <c r="E86" s="91"/>
      <c r="F86" s="91"/>
      <c r="G86" s="91"/>
    </row>
    <row r="87" spans="1:7" ht="21" customHeight="1">
      <c r="A87" s="91"/>
      <c r="B87" s="91"/>
      <c r="C87" s="91"/>
      <c r="D87" s="91"/>
      <c r="E87" s="91"/>
      <c r="F87" s="91"/>
      <c r="G87" s="91"/>
    </row>
    <row r="88" spans="1:7" ht="21" customHeight="1">
      <c r="A88" s="91"/>
      <c r="B88" s="91"/>
      <c r="C88" s="91"/>
      <c r="D88" s="91"/>
      <c r="E88" s="91"/>
      <c r="F88" s="91"/>
      <c r="G88" s="91"/>
    </row>
    <row r="89" spans="1:7" ht="21" customHeight="1">
      <c r="A89" s="91"/>
      <c r="B89" s="91"/>
      <c r="C89" s="91"/>
      <c r="D89" s="91"/>
      <c r="E89" s="91"/>
      <c r="F89" s="91"/>
      <c r="G89" s="91"/>
    </row>
    <row r="90" spans="1:7" ht="21" customHeight="1">
      <c r="A90" s="91"/>
      <c r="B90" s="91"/>
      <c r="C90" s="91"/>
      <c r="D90" s="91"/>
      <c r="E90" s="91"/>
      <c r="F90" s="91"/>
      <c r="G90" s="91"/>
    </row>
    <row r="91" spans="1:7" ht="21" customHeight="1">
      <c r="A91" s="91"/>
      <c r="B91" s="91"/>
      <c r="C91" s="91"/>
      <c r="D91" s="91"/>
      <c r="E91" s="91"/>
      <c r="F91" s="91"/>
      <c r="G91" s="91"/>
    </row>
    <row r="92" spans="1:7" ht="21" customHeight="1">
      <c r="A92" s="91"/>
      <c r="B92" s="91"/>
      <c r="C92" s="91"/>
      <c r="D92" s="91"/>
      <c r="E92" s="91"/>
      <c r="F92" s="91"/>
      <c r="G92" s="91"/>
    </row>
    <row r="93" spans="1:7" ht="21" customHeight="1">
      <c r="A93" s="91"/>
      <c r="B93" s="91"/>
      <c r="C93" s="91"/>
      <c r="D93" s="91"/>
      <c r="E93" s="91"/>
      <c r="F93" s="91"/>
      <c r="G93" s="91"/>
    </row>
    <row r="94" spans="1:7" ht="21" customHeight="1">
      <c r="A94" s="91"/>
      <c r="B94" s="91"/>
      <c r="C94" s="91"/>
      <c r="D94" s="91"/>
      <c r="E94" s="91"/>
      <c r="F94" s="91"/>
      <c r="G94" s="91"/>
    </row>
  </sheetData>
  <mergeCells count="7">
    <mergeCell ref="A2:E2"/>
    <mergeCell ref="F2:G2"/>
    <mergeCell ref="A3:E3"/>
    <mergeCell ref="A4:A5"/>
    <mergeCell ref="B4:C4"/>
    <mergeCell ref="D4:E4"/>
    <mergeCell ref="F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A31" sqref="A31"/>
    </sheetView>
  </sheetViews>
  <sheetFormatPr defaultColWidth="9.00390625" defaultRowHeight="16.5"/>
  <cols>
    <col min="1" max="1" width="16.625" style="103" customWidth="1"/>
    <col min="2" max="2" width="15.625" style="103" customWidth="1"/>
    <col min="3" max="3" width="3.875" style="124" customWidth="1"/>
    <col min="4" max="4" width="13.625" style="103" customWidth="1"/>
    <col min="5" max="5" width="3.625" style="153" customWidth="1"/>
    <col min="6" max="6" width="11.625" style="103" customWidth="1"/>
    <col min="7" max="7" width="3.625" style="153" customWidth="1"/>
    <col min="8" max="8" width="9.625" style="103" customWidth="1"/>
    <col min="9" max="9" width="3.625" style="124" customWidth="1"/>
    <col min="10" max="10" width="9.625" style="103" customWidth="1"/>
    <col min="11" max="11" width="3.625" style="153" customWidth="1"/>
    <col min="12" max="12" width="9.625" style="103" customWidth="1"/>
    <col min="13" max="13" width="3.625" style="124" customWidth="1"/>
    <col min="14" max="14" width="12.125" style="103" customWidth="1"/>
    <col min="15" max="15" width="3.625" style="124" customWidth="1"/>
    <col min="16" max="16" width="11.625" style="103" customWidth="1"/>
    <col min="17" max="17" width="3.625" style="153" customWidth="1"/>
    <col min="18" max="18" width="11.625" style="103" customWidth="1"/>
    <col min="19" max="19" width="3.625" style="124" customWidth="1"/>
    <col min="20" max="20" width="16.625" style="124" customWidth="1"/>
    <col min="21" max="21" width="20.625" style="103" customWidth="1"/>
    <col min="22" max="22" width="13.625" style="103" customWidth="1"/>
    <col min="23" max="23" width="20.625" style="103" customWidth="1"/>
    <col min="24" max="24" width="13.25390625" style="103" customWidth="1"/>
    <col min="25" max="16384" width="10.00390625" style="103" customWidth="1"/>
  </cols>
  <sheetData>
    <row r="1" spans="1:20" ht="30" customHeight="1">
      <c r="A1" s="92"/>
      <c r="B1" s="93"/>
      <c r="C1" s="94"/>
      <c r="D1" s="95"/>
      <c r="E1" s="96"/>
      <c r="F1" s="97" t="s">
        <v>86</v>
      </c>
      <c r="G1" s="98"/>
      <c r="H1" s="99"/>
      <c r="I1" s="100"/>
      <c r="J1" s="101" t="s">
        <v>87</v>
      </c>
      <c r="K1" s="102"/>
      <c r="M1" s="100"/>
      <c r="O1" s="104"/>
      <c r="P1" s="93"/>
      <c r="Q1" s="102"/>
      <c r="R1" s="105"/>
      <c r="S1" s="106"/>
      <c r="T1" s="107" t="s">
        <v>88</v>
      </c>
    </row>
    <row r="2" spans="1:24" ht="24.75" customHeight="1">
      <c r="A2" s="108"/>
      <c r="B2" s="63"/>
      <c r="C2" s="109"/>
      <c r="D2" s="108"/>
      <c r="E2" s="110"/>
      <c r="F2" s="212" t="s">
        <v>89</v>
      </c>
      <c r="G2" s="224"/>
      <c r="H2" s="224"/>
      <c r="I2" s="224"/>
      <c r="J2" s="111" t="s">
        <v>90</v>
      </c>
      <c r="K2" s="112"/>
      <c r="M2" s="113"/>
      <c r="O2" s="114"/>
      <c r="P2" s="115"/>
      <c r="Q2" s="112"/>
      <c r="R2" s="116" t="s">
        <v>91</v>
      </c>
      <c r="S2" s="117"/>
      <c r="T2" s="62" t="s">
        <v>92</v>
      </c>
      <c r="U2" s="118"/>
      <c r="V2" s="118"/>
      <c r="X2" s="116" t="s">
        <v>91</v>
      </c>
    </row>
    <row r="3" spans="1:24" ht="20.25" customHeight="1" thickBot="1">
      <c r="A3" s="119" t="s">
        <v>93</v>
      </c>
      <c r="B3" s="120"/>
      <c r="C3" s="106"/>
      <c r="D3" s="120"/>
      <c r="E3" s="121"/>
      <c r="G3" s="122"/>
      <c r="H3" s="123" t="s">
        <v>94</v>
      </c>
      <c r="J3" s="125" t="s">
        <v>95</v>
      </c>
      <c r="K3" s="126"/>
      <c r="M3" s="127"/>
      <c r="O3" s="128"/>
      <c r="P3" s="68"/>
      <c r="Q3" s="129"/>
      <c r="R3" s="68" t="s">
        <v>58</v>
      </c>
      <c r="S3" s="130"/>
      <c r="T3" s="123" t="s">
        <v>96</v>
      </c>
      <c r="U3" s="118"/>
      <c r="V3" s="118"/>
      <c r="X3" s="68" t="s">
        <v>58</v>
      </c>
    </row>
    <row r="4" spans="1:24" ht="39.75" customHeight="1">
      <c r="A4" s="225" t="s">
        <v>97</v>
      </c>
      <c r="B4" s="131" t="s">
        <v>137</v>
      </c>
      <c r="C4" s="132"/>
      <c r="D4" s="227" t="s">
        <v>98</v>
      </c>
      <c r="E4" s="228"/>
      <c r="F4" s="229" t="s">
        <v>99</v>
      </c>
      <c r="G4" s="230"/>
      <c r="H4" s="229" t="s">
        <v>100</v>
      </c>
      <c r="I4" s="231"/>
      <c r="J4" s="232" t="s">
        <v>101</v>
      </c>
      <c r="K4" s="230"/>
      <c r="L4" s="229" t="s">
        <v>102</v>
      </c>
      <c r="M4" s="230"/>
      <c r="N4" s="229" t="s">
        <v>103</v>
      </c>
      <c r="O4" s="230"/>
      <c r="P4" s="233" t="s">
        <v>104</v>
      </c>
      <c r="Q4" s="234"/>
      <c r="R4" s="229" t="s">
        <v>105</v>
      </c>
      <c r="S4" s="235"/>
      <c r="T4" s="236" t="s">
        <v>97</v>
      </c>
      <c r="U4" s="229" t="s">
        <v>106</v>
      </c>
      <c r="V4" s="231"/>
      <c r="W4" s="237" t="s">
        <v>107</v>
      </c>
      <c r="X4" s="238"/>
    </row>
    <row r="5" spans="1:24" ht="19.5" customHeight="1" thickBot="1">
      <c r="A5" s="226"/>
      <c r="B5" s="133" t="s">
        <v>108</v>
      </c>
      <c r="C5" s="134" t="s">
        <v>109</v>
      </c>
      <c r="D5" s="133" t="s">
        <v>108</v>
      </c>
      <c r="E5" s="134" t="s">
        <v>109</v>
      </c>
      <c r="F5" s="133" t="s">
        <v>108</v>
      </c>
      <c r="G5" s="134" t="s">
        <v>109</v>
      </c>
      <c r="H5" s="133" t="s">
        <v>108</v>
      </c>
      <c r="I5" s="134" t="s">
        <v>109</v>
      </c>
      <c r="J5" s="135" t="s">
        <v>108</v>
      </c>
      <c r="K5" s="134" t="s">
        <v>109</v>
      </c>
      <c r="L5" s="133" t="s">
        <v>108</v>
      </c>
      <c r="M5" s="134" t="s">
        <v>109</v>
      </c>
      <c r="N5" s="133" t="s">
        <v>108</v>
      </c>
      <c r="O5" s="134" t="s">
        <v>109</v>
      </c>
      <c r="P5" s="135" t="s">
        <v>108</v>
      </c>
      <c r="Q5" s="134" t="s">
        <v>109</v>
      </c>
      <c r="R5" s="133" t="s">
        <v>108</v>
      </c>
      <c r="S5" s="136" t="s">
        <v>109</v>
      </c>
      <c r="T5" s="218"/>
      <c r="U5" s="133" t="s">
        <v>108</v>
      </c>
      <c r="V5" s="134" t="s">
        <v>109</v>
      </c>
      <c r="W5" s="133" t="s">
        <v>108</v>
      </c>
      <c r="X5" s="136" t="s">
        <v>109</v>
      </c>
    </row>
    <row r="6" spans="1:24" ht="22.5" customHeight="1">
      <c r="A6" s="137" t="s">
        <v>63</v>
      </c>
      <c r="B6" s="138">
        <f>SUM(B7:B13)</f>
        <v>59108434.9</v>
      </c>
      <c r="C6" s="139">
        <v>100</v>
      </c>
      <c r="D6" s="138">
        <f>SUM(D7:D13)</f>
        <v>56677007.9</v>
      </c>
      <c r="E6" s="139">
        <v>100</v>
      </c>
      <c r="F6" s="138">
        <f>SUM(F7:F13)</f>
        <v>148121</v>
      </c>
      <c r="G6" s="139">
        <v>100</v>
      </c>
      <c r="H6" s="138">
        <f>SUM(H7:H13)</f>
        <v>0</v>
      </c>
      <c r="I6" s="139"/>
      <c r="J6" s="140">
        <f>SUM(J7:J13)</f>
        <v>1188136</v>
      </c>
      <c r="K6" s="139">
        <v>100</v>
      </c>
      <c r="L6" s="138">
        <f>SUM(L7:L13)</f>
        <v>0</v>
      </c>
      <c r="M6" s="141"/>
      <c r="N6" s="138">
        <f>SUM(N7:N13)</f>
        <v>0</v>
      </c>
      <c r="O6" s="141"/>
      <c r="P6" s="140">
        <f>SUM(P7:P13)</f>
        <v>1095170</v>
      </c>
      <c r="Q6" s="139">
        <v>100</v>
      </c>
      <c r="R6" s="138">
        <f>SUM(R7:R13)</f>
        <v>0</v>
      </c>
      <c r="S6" s="142"/>
      <c r="T6" s="137" t="s">
        <v>63</v>
      </c>
      <c r="U6" s="140">
        <f>SUM(U7:U13)</f>
        <v>0</v>
      </c>
      <c r="V6" s="139"/>
      <c r="W6" s="138">
        <f>SUM(W7:W13)</f>
        <v>0</v>
      </c>
      <c r="X6" s="142"/>
    </row>
    <row r="7" spans="1:24" ht="22.5" customHeight="1">
      <c r="A7" s="137" t="s">
        <v>14</v>
      </c>
      <c r="B7" s="138">
        <f>D7+F7+H7+J7+L7+N7+P7+R7+U7+W7</f>
        <v>1095170</v>
      </c>
      <c r="C7" s="139">
        <f>B7/B$6*100</f>
        <v>1.8528150878175258</v>
      </c>
      <c r="D7" s="138">
        <v>0</v>
      </c>
      <c r="E7" s="139">
        <f>D7/D$6*100</f>
        <v>0</v>
      </c>
      <c r="F7" s="138">
        <v>0</v>
      </c>
      <c r="G7" s="139">
        <f>F7/F$6*100</f>
        <v>0</v>
      </c>
      <c r="H7" s="138">
        <v>0</v>
      </c>
      <c r="I7" s="141"/>
      <c r="J7" s="140">
        <v>0</v>
      </c>
      <c r="K7" s="139">
        <f>J7/J$6*100</f>
        <v>0</v>
      </c>
      <c r="L7" s="138">
        <v>0</v>
      </c>
      <c r="M7" s="141"/>
      <c r="N7" s="138">
        <v>0</v>
      </c>
      <c r="O7" s="141"/>
      <c r="P7" s="140">
        <v>1095170</v>
      </c>
      <c r="Q7" s="139">
        <f>P7/P$6*100</f>
        <v>100</v>
      </c>
      <c r="R7" s="138">
        <v>0</v>
      </c>
      <c r="S7" s="142"/>
      <c r="T7" s="137" t="s">
        <v>14</v>
      </c>
      <c r="U7" s="140">
        <v>0</v>
      </c>
      <c r="V7" s="139"/>
      <c r="W7" s="138">
        <v>0</v>
      </c>
      <c r="X7" s="142"/>
    </row>
    <row r="8" spans="1:24" ht="22.5" customHeight="1" hidden="1">
      <c r="A8" s="137" t="s">
        <v>52</v>
      </c>
      <c r="B8" s="138">
        <f>D8+F8+H8+J8+L8+N8+P8+R8+U8+W8</f>
        <v>0</v>
      </c>
      <c r="C8" s="139">
        <f>B8/B$6*100</f>
        <v>0</v>
      </c>
      <c r="D8" s="141">
        <v>0</v>
      </c>
      <c r="E8" s="139">
        <f aca="true" t="shared" si="0" ref="E8:E33">D8/D$6*100</f>
        <v>0</v>
      </c>
      <c r="F8" s="138">
        <v>0</v>
      </c>
      <c r="G8" s="139">
        <f aca="true" t="shared" si="1" ref="G8:G33">F8/F$6*100</f>
        <v>0</v>
      </c>
      <c r="H8" s="138">
        <v>0</v>
      </c>
      <c r="I8" s="141"/>
      <c r="J8" s="140">
        <v>0</v>
      </c>
      <c r="K8" s="139">
        <f aca="true" t="shared" si="2" ref="K8:K33">J8/J$6*100</f>
        <v>0</v>
      </c>
      <c r="L8" s="138">
        <v>0</v>
      </c>
      <c r="M8" s="141"/>
      <c r="N8" s="138">
        <v>0</v>
      </c>
      <c r="O8" s="141"/>
      <c r="P8" s="140">
        <v>0</v>
      </c>
      <c r="Q8" s="139">
        <v>0</v>
      </c>
      <c r="R8" s="138">
        <v>0</v>
      </c>
      <c r="S8" s="142"/>
      <c r="T8" s="137" t="s">
        <v>52</v>
      </c>
      <c r="U8" s="140">
        <v>0</v>
      </c>
      <c r="V8" s="139"/>
      <c r="W8" s="138">
        <v>0</v>
      </c>
      <c r="X8" s="142"/>
    </row>
    <row r="9" spans="1:24" ht="22.5" customHeight="1">
      <c r="A9" s="137" t="s">
        <v>64</v>
      </c>
      <c r="B9" s="138">
        <f>D9+F9+H9+J9+L9+N9+P9+R9+U9+W9</f>
        <v>1188136</v>
      </c>
      <c r="C9" s="139">
        <f>B9/B$6*100</f>
        <v>2.0100955168413708</v>
      </c>
      <c r="D9" s="138">
        <v>0</v>
      </c>
      <c r="E9" s="139">
        <f t="shared" si="0"/>
        <v>0</v>
      </c>
      <c r="F9" s="138">
        <v>0</v>
      </c>
      <c r="G9" s="139">
        <f t="shared" si="1"/>
        <v>0</v>
      </c>
      <c r="H9" s="138">
        <v>0</v>
      </c>
      <c r="I9" s="141"/>
      <c r="J9" s="140">
        <v>1188136</v>
      </c>
      <c r="K9" s="139">
        <f t="shared" si="2"/>
        <v>100</v>
      </c>
      <c r="L9" s="138">
        <v>0</v>
      </c>
      <c r="M9" s="141"/>
      <c r="N9" s="138">
        <v>0</v>
      </c>
      <c r="O9" s="141"/>
      <c r="P9" s="140">
        <v>0</v>
      </c>
      <c r="Q9" s="139">
        <v>0</v>
      </c>
      <c r="R9" s="138">
        <v>0</v>
      </c>
      <c r="S9" s="142"/>
      <c r="T9" s="137" t="s">
        <v>64</v>
      </c>
      <c r="U9" s="140">
        <v>0</v>
      </c>
      <c r="V9" s="139"/>
      <c r="W9" s="138">
        <v>0</v>
      </c>
      <c r="X9" s="142"/>
    </row>
    <row r="10" spans="1:24" ht="22.5" customHeight="1">
      <c r="A10" s="137" t="s">
        <v>65</v>
      </c>
      <c r="B10" s="138">
        <f>D10+F10+H10+J10+L10+N10+P10+R10+U10+W10</f>
        <v>56793428.9</v>
      </c>
      <c r="C10" s="139">
        <f>B10/B$6*100</f>
        <v>96.08345914772309</v>
      </c>
      <c r="D10" s="138">
        <v>56645307.9</v>
      </c>
      <c r="E10" s="139">
        <f t="shared" si="0"/>
        <v>99.94406903050364</v>
      </c>
      <c r="F10" s="138">
        <v>148121</v>
      </c>
      <c r="G10" s="139">
        <f t="shared" si="1"/>
        <v>100</v>
      </c>
      <c r="H10" s="138">
        <v>0</v>
      </c>
      <c r="I10" s="141"/>
      <c r="J10" s="140">
        <v>0</v>
      </c>
      <c r="K10" s="139">
        <f t="shared" si="2"/>
        <v>0</v>
      </c>
      <c r="L10" s="138">
        <v>0</v>
      </c>
      <c r="M10" s="141"/>
      <c r="N10" s="138">
        <v>0</v>
      </c>
      <c r="O10" s="141"/>
      <c r="P10" s="140">
        <v>0</v>
      </c>
      <c r="Q10" s="139">
        <v>0</v>
      </c>
      <c r="R10" s="138">
        <v>0</v>
      </c>
      <c r="S10" s="142"/>
      <c r="T10" s="137" t="s">
        <v>65</v>
      </c>
      <c r="U10" s="140">
        <v>0</v>
      </c>
      <c r="V10" s="139"/>
      <c r="W10" s="138">
        <v>0</v>
      </c>
      <c r="X10" s="142"/>
    </row>
    <row r="11" spans="1:24" ht="22.5" customHeight="1">
      <c r="A11" s="137" t="s">
        <v>66</v>
      </c>
      <c r="B11" s="138">
        <f>D11+F11+H11+J11+L11+N11+P11+R11+U11+W11</f>
        <v>0</v>
      </c>
      <c r="C11" s="139">
        <f aca="true" t="shared" si="3" ref="C11:C31">B11/B$6*100</f>
        <v>0</v>
      </c>
      <c r="D11" s="138">
        <v>0</v>
      </c>
      <c r="E11" s="139">
        <f t="shared" si="0"/>
        <v>0</v>
      </c>
      <c r="F11" s="138">
        <v>0</v>
      </c>
      <c r="G11" s="139">
        <f t="shared" si="1"/>
        <v>0</v>
      </c>
      <c r="H11" s="138">
        <v>0</v>
      </c>
      <c r="I11" s="141"/>
      <c r="J11" s="140">
        <v>0</v>
      </c>
      <c r="K11" s="139">
        <f t="shared" si="2"/>
        <v>0</v>
      </c>
      <c r="L11" s="138">
        <v>0</v>
      </c>
      <c r="M11" s="141"/>
      <c r="N11" s="138">
        <v>0</v>
      </c>
      <c r="O11" s="141"/>
      <c r="P11" s="140">
        <v>0</v>
      </c>
      <c r="Q11" s="139">
        <v>0</v>
      </c>
      <c r="R11" s="138">
        <v>0</v>
      </c>
      <c r="S11" s="142"/>
      <c r="T11" s="137" t="s">
        <v>66</v>
      </c>
      <c r="U11" s="140">
        <v>0</v>
      </c>
      <c r="V11" s="139"/>
      <c r="W11" s="138">
        <v>0</v>
      </c>
      <c r="X11" s="142"/>
    </row>
    <row r="12" spans="1:24" ht="22.5" customHeight="1">
      <c r="A12" s="137" t="s">
        <v>67</v>
      </c>
      <c r="B12" s="138">
        <f>D12+F12+H12+J12+L12+N12+P12+R12+U12+W12</f>
        <v>0</v>
      </c>
      <c r="C12" s="139">
        <f t="shared" si="3"/>
        <v>0</v>
      </c>
      <c r="D12" s="138">
        <v>0</v>
      </c>
      <c r="E12" s="139">
        <f t="shared" si="0"/>
        <v>0</v>
      </c>
      <c r="F12" s="138">
        <v>0</v>
      </c>
      <c r="G12" s="139">
        <f t="shared" si="1"/>
        <v>0</v>
      </c>
      <c r="H12" s="138">
        <v>0</v>
      </c>
      <c r="I12" s="141"/>
      <c r="J12" s="140">
        <v>0</v>
      </c>
      <c r="K12" s="139">
        <f t="shared" si="2"/>
        <v>0</v>
      </c>
      <c r="L12" s="138">
        <v>0</v>
      </c>
      <c r="M12" s="141"/>
      <c r="N12" s="138">
        <v>0</v>
      </c>
      <c r="O12" s="141"/>
      <c r="P12" s="140">
        <v>0</v>
      </c>
      <c r="Q12" s="139">
        <v>0</v>
      </c>
      <c r="R12" s="138">
        <v>0</v>
      </c>
      <c r="S12" s="142"/>
      <c r="T12" s="137" t="s">
        <v>67</v>
      </c>
      <c r="U12" s="140">
        <v>0</v>
      </c>
      <c r="V12" s="139"/>
      <c r="W12" s="138">
        <v>0</v>
      </c>
      <c r="X12" s="142"/>
    </row>
    <row r="13" spans="1:24" ht="22.5" customHeight="1">
      <c r="A13" s="137" t="s">
        <v>68</v>
      </c>
      <c r="B13" s="138">
        <f>D13+F13+H13+J13+L13+N13+P13+R13+U13+W13</f>
        <v>31700</v>
      </c>
      <c r="C13" s="139">
        <f t="shared" si="3"/>
        <v>0.05363024761800959</v>
      </c>
      <c r="D13" s="138">
        <v>31700</v>
      </c>
      <c r="E13" s="139">
        <f t="shared" si="0"/>
        <v>0.05593096949636256</v>
      </c>
      <c r="F13" s="138">
        <v>0</v>
      </c>
      <c r="G13" s="139">
        <f t="shared" si="1"/>
        <v>0</v>
      </c>
      <c r="H13" s="138">
        <v>0</v>
      </c>
      <c r="I13" s="141"/>
      <c r="J13" s="140">
        <v>0</v>
      </c>
      <c r="K13" s="139">
        <f>J13/J$6*100</f>
        <v>0</v>
      </c>
      <c r="L13" s="138">
        <v>0</v>
      </c>
      <c r="M13" s="141"/>
      <c r="N13" s="138">
        <v>0</v>
      </c>
      <c r="O13" s="141"/>
      <c r="P13" s="140">
        <v>0</v>
      </c>
      <c r="Q13" s="139">
        <v>0</v>
      </c>
      <c r="R13" s="138">
        <v>0</v>
      </c>
      <c r="S13" s="142"/>
      <c r="T13" s="137" t="s">
        <v>68</v>
      </c>
      <c r="U13" s="140">
        <v>0</v>
      </c>
      <c r="V13" s="139"/>
      <c r="W13" s="138">
        <v>0</v>
      </c>
      <c r="X13" s="142"/>
    </row>
    <row r="14" spans="1:24" ht="22.5" customHeight="1">
      <c r="A14" s="137" t="s">
        <v>69</v>
      </c>
      <c r="B14" s="138">
        <f>SUM(B15:B24)</f>
        <v>192594275.29</v>
      </c>
      <c r="C14" s="139">
        <f t="shared" si="3"/>
        <v>325.8321348143157</v>
      </c>
      <c r="D14" s="138">
        <f>SUM(D15:D24)</f>
        <v>55341336.29</v>
      </c>
      <c r="E14" s="139">
        <f t="shared" si="0"/>
        <v>97.6433625212597</v>
      </c>
      <c r="F14" s="138">
        <f>SUM(F15:F24)</f>
        <v>211205</v>
      </c>
      <c r="G14" s="139">
        <f t="shared" si="1"/>
        <v>142.5895045267045</v>
      </c>
      <c r="H14" s="138">
        <f>SUM(H15:H24)</f>
        <v>230606</v>
      </c>
      <c r="I14" s="141"/>
      <c r="J14" s="140">
        <f>SUM(J15:J24)</f>
        <v>1042637</v>
      </c>
      <c r="K14" s="139">
        <f t="shared" si="2"/>
        <v>87.75401132530283</v>
      </c>
      <c r="L14" s="138">
        <f>SUM(L15:L24)</f>
        <v>362822</v>
      </c>
      <c r="M14" s="141"/>
      <c r="N14" s="138">
        <f>SUM(N15:N24)</f>
        <v>117291164</v>
      </c>
      <c r="O14" s="141"/>
      <c r="P14" s="140">
        <f>SUM(P15:P24)</f>
        <v>99885</v>
      </c>
      <c r="Q14" s="139">
        <v>9.120501839897003</v>
      </c>
      <c r="R14" s="138">
        <f>SUM(R15:R24)</f>
        <v>12045</v>
      </c>
      <c r="S14" s="142"/>
      <c r="T14" s="137" t="s">
        <v>69</v>
      </c>
      <c r="U14" s="138">
        <f>SUM(U15:U24)</f>
        <v>16180386</v>
      </c>
      <c r="V14" s="139"/>
      <c r="W14" s="138">
        <f>SUM(W15:W24)</f>
        <v>1822189</v>
      </c>
      <c r="X14" s="142"/>
    </row>
    <row r="15" spans="1:24" ht="22.5" customHeight="1">
      <c r="A15" s="137" t="s">
        <v>19</v>
      </c>
      <c r="B15" s="138">
        <f>D15+F15+H15+J15+L15+N15+P15+R15+U15+W15</f>
        <v>0</v>
      </c>
      <c r="C15" s="139">
        <f t="shared" si="3"/>
        <v>0</v>
      </c>
      <c r="D15" s="138">
        <v>0</v>
      </c>
      <c r="E15" s="139">
        <f t="shared" si="0"/>
        <v>0</v>
      </c>
      <c r="F15" s="138">
        <v>0</v>
      </c>
      <c r="G15" s="139">
        <f t="shared" si="1"/>
        <v>0</v>
      </c>
      <c r="H15" s="138">
        <v>0</v>
      </c>
      <c r="I15" s="141"/>
      <c r="J15" s="140">
        <v>0</v>
      </c>
      <c r="K15" s="139">
        <f t="shared" si="2"/>
        <v>0</v>
      </c>
      <c r="L15" s="138">
        <v>0</v>
      </c>
      <c r="M15" s="141"/>
      <c r="N15" s="138">
        <v>0</v>
      </c>
      <c r="O15" s="141"/>
      <c r="P15" s="140">
        <v>0</v>
      </c>
      <c r="Q15" s="139">
        <v>0</v>
      </c>
      <c r="R15" s="138">
        <v>0</v>
      </c>
      <c r="S15" s="142"/>
      <c r="T15" s="137" t="s">
        <v>19</v>
      </c>
      <c r="U15" s="140">
        <v>0</v>
      </c>
      <c r="V15" s="139"/>
      <c r="W15" s="138">
        <v>0</v>
      </c>
      <c r="X15" s="142"/>
    </row>
    <row r="16" spans="1:24" ht="22.5" customHeight="1" hidden="1">
      <c r="A16" s="137" t="s">
        <v>70</v>
      </c>
      <c r="B16" s="138">
        <f>D16+F16+H16+J16+L16+N16+P16+R16+U16+W16</f>
        <v>0</v>
      </c>
      <c r="C16" s="139">
        <f t="shared" si="3"/>
        <v>0</v>
      </c>
      <c r="D16" s="138">
        <v>0</v>
      </c>
      <c r="E16" s="139">
        <f t="shared" si="0"/>
        <v>0</v>
      </c>
      <c r="F16" s="138">
        <v>0</v>
      </c>
      <c r="G16" s="139">
        <f t="shared" si="1"/>
        <v>0</v>
      </c>
      <c r="H16" s="138">
        <v>0</v>
      </c>
      <c r="I16" s="141"/>
      <c r="J16" s="140">
        <v>0</v>
      </c>
      <c r="K16" s="139">
        <f t="shared" si="2"/>
        <v>0</v>
      </c>
      <c r="L16" s="138">
        <v>0</v>
      </c>
      <c r="M16" s="141"/>
      <c r="N16" s="138">
        <v>0</v>
      </c>
      <c r="O16" s="141"/>
      <c r="P16" s="140">
        <v>0</v>
      </c>
      <c r="Q16" s="139">
        <v>0</v>
      </c>
      <c r="R16" s="138">
        <v>0</v>
      </c>
      <c r="S16" s="142"/>
      <c r="T16" s="137" t="s">
        <v>70</v>
      </c>
      <c r="U16" s="140">
        <v>0</v>
      </c>
      <c r="V16" s="139"/>
      <c r="W16" s="138">
        <v>0</v>
      </c>
      <c r="X16" s="142"/>
    </row>
    <row r="17" spans="1:24" ht="22.5" customHeight="1">
      <c r="A17" s="137" t="s">
        <v>71</v>
      </c>
      <c r="B17" s="138">
        <f>D17+F17+H17+J17+L17+N17+P17+R17+U17+W17</f>
        <v>1023627</v>
      </c>
      <c r="C17" s="139">
        <f t="shared" si="3"/>
        <v>1.7317782169867604</v>
      </c>
      <c r="D17" s="138">
        <v>0</v>
      </c>
      <c r="E17" s="139">
        <f t="shared" si="0"/>
        <v>0</v>
      </c>
      <c r="F17" s="138">
        <v>0</v>
      </c>
      <c r="G17" s="139">
        <f t="shared" si="1"/>
        <v>0</v>
      </c>
      <c r="H17" s="138">
        <v>0</v>
      </c>
      <c r="I17" s="141"/>
      <c r="J17" s="140">
        <v>1023627</v>
      </c>
      <c r="K17" s="139">
        <f t="shared" si="2"/>
        <v>86.15402613842187</v>
      </c>
      <c r="L17" s="138">
        <v>0</v>
      </c>
      <c r="M17" s="141"/>
      <c r="N17" s="138">
        <v>0</v>
      </c>
      <c r="O17" s="141"/>
      <c r="P17" s="140">
        <v>0</v>
      </c>
      <c r="Q17" s="139">
        <v>0</v>
      </c>
      <c r="R17" s="138">
        <v>0</v>
      </c>
      <c r="S17" s="142"/>
      <c r="T17" s="137" t="s">
        <v>71</v>
      </c>
      <c r="U17" s="140">
        <v>0</v>
      </c>
      <c r="V17" s="139"/>
      <c r="W17" s="138">
        <v>0</v>
      </c>
      <c r="X17" s="142"/>
    </row>
    <row r="18" spans="1:24" ht="22.5" customHeight="1">
      <c r="A18" s="137" t="s">
        <v>72</v>
      </c>
      <c r="B18" s="138">
        <f>D18+F18+H18+J18+L18+N18+P18+R18+U18+W18</f>
        <v>54326327.29</v>
      </c>
      <c r="C18" s="139">
        <f t="shared" si="3"/>
        <v>91.90960204226283</v>
      </c>
      <c r="D18" s="138">
        <v>54115122.29</v>
      </c>
      <c r="E18" s="139">
        <f t="shared" si="0"/>
        <v>95.47985028687445</v>
      </c>
      <c r="F18" s="138">
        <v>211205</v>
      </c>
      <c r="G18" s="139">
        <f t="shared" si="1"/>
        <v>142.5895045267045</v>
      </c>
      <c r="H18" s="138">
        <v>0</v>
      </c>
      <c r="I18" s="141"/>
      <c r="J18" s="140">
        <v>0</v>
      </c>
      <c r="K18" s="139">
        <f t="shared" si="2"/>
        <v>0</v>
      </c>
      <c r="L18" s="138">
        <v>0</v>
      </c>
      <c r="M18" s="141"/>
      <c r="N18" s="138">
        <v>0</v>
      </c>
      <c r="O18" s="141"/>
      <c r="P18" s="140">
        <v>0</v>
      </c>
      <c r="Q18" s="139">
        <v>0</v>
      </c>
      <c r="R18" s="138">
        <v>0</v>
      </c>
      <c r="S18" s="142"/>
      <c r="T18" s="137" t="s">
        <v>72</v>
      </c>
      <c r="U18" s="140">
        <v>0</v>
      </c>
      <c r="V18" s="139"/>
      <c r="W18" s="138">
        <v>0</v>
      </c>
      <c r="X18" s="142"/>
    </row>
    <row r="19" spans="1:24" ht="22.5" customHeight="1">
      <c r="A19" s="137" t="s">
        <v>73</v>
      </c>
      <c r="B19" s="138">
        <f>D19+F19+H19+J19+L19+N19+P19+R19+U19+W19</f>
        <v>0</v>
      </c>
      <c r="C19" s="139">
        <f t="shared" si="3"/>
        <v>0</v>
      </c>
      <c r="D19" s="138">
        <v>0</v>
      </c>
      <c r="E19" s="139">
        <f t="shared" si="0"/>
        <v>0</v>
      </c>
      <c r="F19" s="138">
        <v>0</v>
      </c>
      <c r="G19" s="139">
        <f t="shared" si="1"/>
        <v>0</v>
      </c>
      <c r="H19" s="138">
        <v>0</v>
      </c>
      <c r="I19" s="141"/>
      <c r="J19" s="140">
        <v>0</v>
      </c>
      <c r="K19" s="139">
        <f t="shared" si="2"/>
        <v>0</v>
      </c>
      <c r="L19" s="138">
        <v>0</v>
      </c>
      <c r="M19" s="141"/>
      <c r="N19" s="138">
        <v>0</v>
      </c>
      <c r="O19" s="141"/>
      <c r="P19" s="140">
        <v>0</v>
      </c>
      <c r="Q19" s="139">
        <v>0</v>
      </c>
      <c r="R19" s="138">
        <v>0</v>
      </c>
      <c r="S19" s="142"/>
      <c r="T19" s="137" t="s">
        <v>73</v>
      </c>
      <c r="U19" s="140">
        <v>0</v>
      </c>
      <c r="V19" s="139"/>
      <c r="W19" s="138">
        <v>0</v>
      </c>
      <c r="X19" s="142"/>
    </row>
    <row r="20" spans="1:24" ht="22.5" customHeight="1">
      <c r="A20" s="137" t="s">
        <v>74</v>
      </c>
      <c r="B20" s="138">
        <f>D20+F20+H20+J20+L20+N20+P20+R20+U20+W20</f>
        <v>0</v>
      </c>
      <c r="C20" s="139">
        <f t="shared" si="3"/>
        <v>0</v>
      </c>
      <c r="D20" s="138">
        <v>0</v>
      </c>
      <c r="E20" s="139">
        <f t="shared" si="0"/>
        <v>0</v>
      </c>
      <c r="F20" s="138">
        <v>0</v>
      </c>
      <c r="G20" s="139">
        <f t="shared" si="1"/>
        <v>0</v>
      </c>
      <c r="H20" s="138">
        <v>0</v>
      </c>
      <c r="I20" s="141"/>
      <c r="J20" s="140">
        <v>0</v>
      </c>
      <c r="K20" s="139">
        <f t="shared" si="2"/>
        <v>0</v>
      </c>
      <c r="L20" s="138">
        <v>0</v>
      </c>
      <c r="M20" s="141"/>
      <c r="N20" s="138">
        <v>0</v>
      </c>
      <c r="O20" s="141"/>
      <c r="P20" s="140">
        <v>0</v>
      </c>
      <c r="Q20" s="139">
        <v>0</v>
      </c>
      <c r="R20" s="138">
        <v>0</v>
      </c>
      <c r="S20" s="142"/>
      <c r="T20" s="137" t="s">
        <v>74</v>
      </c>
      <c r="U20" s="140">
        <v>0</v>
      </c>
      <c r="V20" s="139"/>
      <c r="W20" s="138">
        <v>0</v>
      </c>
      <c r="X20" s="142"/>
    </row>
    <row r="21" spans="1:24" ht="22.5" customHeight="1">
      <c r="A21" s="137" t="s">
        <v>75</v>
      </c>
      <c r="B21" s="138">
        <f>D21+F21+H21+J21+L21+N21+P21+R21+U21+W21</f>
        <v>23656309</v>
      </c>
      <c r="C21" s="139">
        <f t="shared" si="3"/>
        <v>40.02188357722867</v>
      </c>
      <c r="D21" s="138">
        <v>0</v>
      </c>
      <c r="E21" s="139">
        <f t="shared" si="0"/>
        <v>0</v>
      </c>
      <c r="F21" s="138">
        <v>0</v>
      </c>
      <c r="G21" s="139">
        <f t="shared" si="1"/>
        <v>0</v>
      </c>
      <c r="H21" s="138">
        <v>0</v>
      </c>
      <c r="I21" s="141"/>
      <c r="J21" s="140">
        <v>0</v>
      </c>
      <c r="K21" s="139">
        <f t="shared" si="2"/>
        <v>0</v>
      </c>
      <c r="L21" s="138">
        <v>0</v>
      </c>
      <c r="M21" s="141"/>
      <c r="N21" s="138">
        <v>5962908</v>
      </c>
      <c r="O21" s="141"/>
      <c r="P21" s="140">
        <v>70665</v>
      </c>
      <c r="Q21" s="139">
        <v>6.452422911511454</v>
      </c>
      <c r="R21" s="138">
        <v>0</v>
      </c>
      <c r="S21" s="142"/>
      <c r="T21" s="137" t="s">
        <v>75</v>
      </c>
      <c r="U21" s="140">
        <v>15813751</v>
      </c>
      <c r="V21" s="139"/>
      <c r="W21" s="138">
        <v>1808985</v>
      </c>
      <c r="X21" s="142"/>
    </row>
    <row r="22" spans="1:24" ht="22.5" customHeight="1">
      <c r="A22" s="137" t="s">
        <v>76</v>
      </c>
      <c r="B22" s="138">
        <f>D22+F22+H22+J22+L22+N22+P22+R22+U22+W22</f>
        <v>113272686</v>
      </c>
      <c r="C22" s="139">
        <f t="shared" si="3"/>
        <v>191.63540058476494</v>
      </c>
      <c r="D22" s="138">
        <v>1141494</v>
      </c>
      <c r="E22" s="139">
        <f t="shared" si="0"/>
        <v>2.0140336307344127</v>
      </c>
      <c r="F22" s="138">
        <v>0</v>
      </c>
      <c r="G22" s="139">
        <f t="shared" si="1"/>
        <v>0</v>
      </c>
      <c r="H22" s="138">
        <v>0</v>
      </c>
      <c r="I22" s="141"/>
      <c r="J22" s="140">
        <v>19010</v>
      </c>
      <c r="K22" s="139">
        <f t="shared" si="2"/>
        <v>1.5999851868809631</v>
      </c>
      <c r="L22" s="138">
        <v>362822</v>
      </c>
      <c r="M22" s="141"/>
      <c r="N22" s="138">
        <v>111328256</v>
      </c>
      <c r="O22" s="141"/>
      <c r="P22" s="140">
        <v>29220</v>
      </c>
      <c r="Q22" s="139">
        <v>2.6680789283855475</v>
      </c>
      <c r="R22" s="138">
        <v>12045</v>
      </c>
      <c r="S22" s="142"/>
      <c r="T22" s="137" t="s">
        <v>76</v>
      </c>
      <c r="U22" s="140">
        <v>366635</v>
      </c>
      <c r="V22" s="139"/>
      <c r="W22" s="138">
        <v>13204</v>
      </c>
      <c r="X22" s="142"/>
    </row>
    <row r="23" spans="1:24" ht="22.5" customHeight="1">
      <c r="A23" s="143" t="s">
        <v>110</v>
      </c>
      <c r="B23" s="138">
        <f>D23+F23+H23+J23+L23+N23+P23+R23+U23+W23</f>
        <v>84720</v>
      </c>
      <c r="C23" s="139">
        <f t="shared" si="3"/>
        <v>0.1433297974194881</v>
      </c>
      <c r="D23" s="138">
        <v>84720</v>
      </c>
      <c r="E23" s="139">
        <f t="shared" si="0"/>
        <v>0.1494786036508466</v>
      </c>
      <c r="F23" s="138">
        <v>0</v>
      </c>
      <c r="G23" s="139">
        <f t="shared" si="1"/>
        <v>0</v>
      </c>
      <c r="H23" s="138">
        <v>0</v>
      </c>
      <c r="I23" s="141"/>
      <c r="J23" s="140">
        <v>0</v>
      </c>
      <c r="K23" s="139">
        <f t="shared" si="2"/>
        <v>0</v>
      </c>
      <c r="L23" s="138">
        <v>0</v>
      </c>
      <c r="M23" s="141"/>
      <c r="N23" s="138">
        <v>0</v>
      </c>
      <c r="O23" s="141"/>
      <c r="P23" s="140">
        <v>0</v>
      </c>
      <c r="Q23" s="139">
        <v>0</v>
      </c>
      <c r="R23" s="138">
        <v>0</v>
      </c>
      <c r="S23" s="142"/>
      <c r="T23" s="143" t="s">
        <v>110</v>
      </c>
      <c r="U23" s="140">
        <v>0</v>
      </c>
      <c r="V23" s="139"/>
      <c r="W23" s="138">
        <v>0</v>
      </c>
      <c r="X23" s="142"/>
    </row>
    <row r="24" spans="1:24" ht="22.5" customHeight="1">
      <c r="A24" s="137" t="s">
        <v>78</v>
      </c>
      <c r="B24" s="138">
        <f>D24+F24+H24+J24+L24+N24+P24+R24+U24+W24</f>
        <v>230606</v>
      </c>
      <c r="C24" s="139">
        <f t="shared" si="3"/>
        <v>0.3901405956529565</v>
      </c>
      <c r="D24" s="138">
        <v>0</v>
      </c>
      <c r="E24" s="139">
        <f t="shared" si="0"/>
        <v>0</v>
      </c>
      <c r="F24" s="138">
        <v>0</v>
      </c>
      <c r="G24" s="139">
        <f t="shared" si="1"/>
        <v>0</v>
      </c>
      <c r="H24" s="138">
        <v>230606</v>
      </c>
      <c r="I24" s="141"/>
      <c r="J24" s="140">
        <v>0</v>
      </c>
      <c r="K24" s="139">
        <f t="shared" si="2"/>
        <v>0</v>
      </c>
      <c r="L24" s="138">
        <v>0</v>
      </c>
      <c r="M24" s="141"/>
      <c r="N24" s="138">
        <v>0</v>
      </c>
      <c r="O24" s="141"/>
      <c r="P24" s="140">
        <v>0</v>
      </c>
      <c r="Q24" s="139">
        <v>0</v>
      </c>
      <c r="R24" s="138">
        <v>0</v>
      </c>
      <c r="S24" s="142"/>
      <c r="T24" s="137" t="s">
        <v>78</v>
      </c>
      <c r="U24" s="140">
        <v>0</v>
      </c>
      <c r="V24" s="139"/>
      <c r="W24" s="138">
        <v>0</v>
      </c>
      <c r="X24" s="142"/>
    </row>
    <row r="25" spans="1:24" ht="22.5" customHeight="1">
      <c r="A25" s="137" t="s">
        <v>79</v>
      </c>
      <c r="B25" s="138">
        <f>B6-B14</f>
        <v>-133485840.38999999</v>
      </c>
      <c r="C25" s="139">
        <f t="shared" si="3"/>
        <v>-225.83213481431562</v>
      </c>
      <c r="D25" s="138">
        <f>D6-D14</f>
        <v>1335671.6099999994</v>
      </c>
      <c r="E25" s="139">
        <f t="shared" si="0"/>
        <v>2.3566374787402977</v>
      </c>
      <c r="F25" s="138">
        <f>F6-F14</f>
        <v>-63084</v>
      </c>
      <c r="G25" s="139">
        <f t="shared" si="1"/>
        <v>-42.589504526704516</v>
      </c>
      <c r="H25" s="138">
        <f>H6-H14</f>
        <v>-230606</v>
      </c>
      <c r="I25" s="141"/>
      <c r="J25" s="140">
        <f>J6-J14</f>
        <v>145499</v>
      </c>
      <c r="K25" s="139">
        <f t="shared" si="2"/>
        <v>12.245988674697173</v>
      </c>
      <c r="L25" s="138">
        <f>L6-L14</f>
        <v>-362822</v>
      </c>
      <c r="M25" s="141"/>
      <c r="N25" s="138">
        <f>N6-N14</f>
        <v>-117291164</v>
      </c>
      <c r="O25" s="141"/>
      <c r="P25" s="140">
        <f>P6-P14</f>
        <v>995285</v>
      </c>
      <c r="Q25" s="139">
        <v>90.879498160103</v>
      </c>
      <c r="R25" s="138">
        <f>R6-R14</f>
        <v>-12045</v>
      </c>
      <c r="S25" s="142"/>
      <c r="T25" s="137" t="s">
        <v>79</v>
      </c>
      <c r="U25" s="138">
        <f>U6-U14</f>
        <v>-16180386</v>
      </c>
      <c r="V25" s="139"/>
      <c r="W25" s="138">
        <f>W6-W14</f>
        <v>-1822189</v>
      </c>
      <c r="X25" s="142"/>
    </row>
    <row r="26" spans="1:24" ht="22.5" customHeight="1">
      <c r="A26" s="137" t="s">
        <v>80</v>
      </c>
      <c r="B26" s="138">
        <f>SUM(B27:B28)</f>
        <v>4895462734.75</v>
      </c>
      <c r="C26" s="139">
        <f t="shared" si="3"/>
        <v>8282.172828687095</v>
      </c>
      <c r="D26" s="138">
        <f>SUM(D27:D28)</f>
        <v>4852280.62</v>
      </c>
      <c r="E26" s="139">
        <f t="shared" si="0"/>
        <v>8.561285783754299</v>
      </c>
      <c r="F26" s="138">
        <f>SUM(F27:F28)</f>
        <v>67309</v>
      </c>
      <c r="G26" s="139">
        <f t="shared" si="1"/>
        <v>45.44190222858339</v>
      </c>
      <c r="H26" s="138">
        <f>SUM(H27:H28)</f>
        <v>98503</v>
      </c>
      <c r="I26" s="141"/>
      <c r="J26" s="140">
        <f>SUM(J27:J28)</f>
        <v>496451.13</v>
      </c>
      <c r="K26" s="139">
        <f t="shared" si="2"/>
        <v>41.784032299332736</v>
      </c>
      <c r="L26" s="138">
        <f>SUM(L27:L28)</f>
        <v>1199468</v>
      </c>
      <c r="M26" s="141"/>
      <c r="N26" s="138">
        <f>SUM(N27:N28)</f>
        <v>4822334310</v>
      </c>
      <c r="O26" s="141"/>
      <c r="P26" s="140">
        <f>SUM(P27:P28)</f>
        <v>32958</v>
      </c>
      <c r="Q26" s="139">
        <v>3.0093958015650535</v>
      </c>
      <c r="R26" s="138">
        <f>SUM(R27:R28)</f>
        <v>32979</v>
      </c>
      <c r="S26" s="142"/>
      <c r="T26" s="137" t="s">
        <v>80</v>
      </c>
      <c r="U26" s="138">
        <f>SUM(U27:U28)</f>
        <v>66329441</v>
      </c>
      <c r="V26" s="139"/>
      <c r="W26" s="138">
        <f>SUM(W27:W28)</f>
        <v>19035</v>
      </c>
      <c r="X26" s="142"/>
    </row>
    <row r="27" spans="1:24" ht="22.5" customHeight="1">
      <c r="A27" s="137" t="s">
        <v>30</v>
      </c>
      <c r="B27" s="138">
        <f>D27+F27+H27+J27+L27+N27+P27+R27+U27+W27</f>
        <v>23007543.13</v>
      </c>
      <c r="C27" s="139">
        <f t="shared" si="3"/>
        <v>38.92429763860995</v>
      </c>
      <c r="D27" s="138">
        <v>596874</v>
      </c>
      <c r="E27" s="139">
        <f t="shared" si="0"/>
        <v>1.053114873412363</v>
      </c>
      <c r="F27" s="138">
        <v>2626</v>
      </c>
      <c r="G27" s="139">
        <f t="shared" si="1"/>
        <v>1.7728748793216356</v>
      </c>
      <c r="H27" s="138">
        <v>98503</v>
      </c>
      <c r="I27" s="141"/>
      <c r="J27" s="140">
        <v>496451.13</v>
      </c>
      <c r="K27" s="139">
        <f t="shared" si="2"/>
        <v>41.784032299332736</v>
      </c>
      <c r="L27" s="138">
        <v>1199468</v>
      </c>
      <c r="M27" s="141"/>
      <c r="N27" s="138">
        <v>20300033</v>
      </c>
      <c r="O27" s="141"/>
      <c r="P27" s="140">
        <v>32958</v>
      </c>
      <c r="Q27" s="139">
        <v>3.0093958015650535</v>
      </c>
      <c r="R27" s="138">
        <v>32979</v>
      </c>
      <c r="S27" s="142"/>
      <c r="T27" s="137" t="s">
        <v>30</v>
      </c>
      <c r="U27" s="140">
        <v>228616</v>
      </c>
      <c r="V27" s="139"/>
      <c r="W27" s="138">
        <v>19035</v>
      </c>
      <c r="X27" s="142"/>
    </row>
    <row r="28" spans="1:24" ht="22.5" customHeight="1">
      <c r="A28" s="137" t="s">
        <v>81</v>
      </c>
      <c r="B28" s="138">
        <f>D28+F28+H28+J28+L28+N28+P28+R28+U28+W28</f>
        <v>4872455191.62</v>
      </c>
      <c r="C28" s="139">
        <f t="shared" si="3"/>
        <v>8243.248531048484</v>
      </c>
      <c r="D28" s="138">
        <v>4255406.62</v>
      </c>
      <c r="E28" s="139">
        <f t="shared" si="0"/>
        <v>7.508170910341935</v>
      </c>
      <c r="F28" s="138">
        <v>64683</v>
      </c>
      <c r="G28" s="139">
        <f t="shared" si="1"/>
        <v>43.669027349261754</v>
      </c>
      <c r="H28" s="138">
        <v>0</v>
      </c>
      <c r="I28" s="141"/>
      <c r="J28" s="140">
        <v>0</v>
      </c>
      <c r="K28" s="139">
        <f t="shared" si="2"/>
        <v>0</v>
      </c>
      <c r="L28" s="138">
        <v>0</v>
      </c>
      <c r="M28" s="141"/>
      <c r="N28" s="138">
        <v>4802034277</v>
      </c>
      <c r="O28" s="141"/>
      <c r="P28" s="140">
        <v>0</v>
      </c>
      <c r="Q28" s="139">
        <v>0</v>
      </c>
      <c r="R28" s="138">
        <v>0</v>
      </c>
      <c r="S28" s="142"/>
      <c r="T28" s="137" t="s">
        <v>81</v>
      </c>
      <c r="U28" s="140">
        <v>66100825</v>
      </c>
      <c r="V28" s="139"/>
      <c r="W28" s="138">
        <v>0</v>
      </c>
      <c r="X28" s="142"/>
    </row>
    <row r="29" spans="1:24" ht="22.5" customHeight="1">
      <c r="A29" s="137" t="s">
        <v>82</v>
      </c>
      <c r="B29" s="138">
        <f>SUM(B30:B31)</f>
        <v>84614035.44</v>
      </c>
      <c r="C29" s="139">
        <f t="shared" si="3"/>
        <v>143.15052594972363</v>
      </c>
      <c r="D29" s="138">
        <f>SUM(D30:D31)</f>
        <v>2731571.44</v>
      </c>
      <c r="E29" s="139">
        <f t="shared" si="0"/>
        <v>4.819540658920352</v>
      </c>
      <c r="F29" s="138">
        <f>SUM(F30:F31)</f>
        <v>20033</v>
      </c>
      <c r="G29" s="139">
        <f t="shared" si="1"/>
        <v>13.524753411062576</v>
      </c>
      <c r="H29" s="138">
        <f>SUM(H30:H31)</f>
        <v>0</v>
      </c>
      <c r="I29" s="141"/>
      <c r="J29" s="140">
        <f>SUM(J30:J31)</f>
        <v>0</v>
      </c>
      <c r="K29" s="139">
        <f t="shared" si="2"/>
        <v>0</v>
      </c>
      <c r="L29" s="138">
        <f>SUM(L30:L31)</f>
        <v>0</v>
      </c>
      <c r="M29" s="141"/>
      <c r="N29" s="138">
        <f>SUM(N30:N31)</f>
        <v>64454882</v>
      </c>
      <c r="O29" s="141"/>
      <c r="P29" s="140">
        <f>SUM(P30:P31)</f>
        <v>0</v>
      </c>
      <c r="Q29" s="139">
        <v>0</v>
      </c>
      <c r="R29" s="138">
        <f>SUM(R30:R31)</f>
        <v>0</v>
      </c>
      <c r="S29" s="142"/>
      <c r="T29" s="137" t="s">
        <v>82</v>
      </c>
      <c r="U29" s="138">
        <f>SUM(U30:U31)</f>
        <v>17377619</v>
      </c>
      <c r="V29" s="139"/>
      <c r="W29" s="138">
        <f>SUM(W30:W31)</f>
        <v>29930</v>
      </c>
      <c r="X29" s="142"/>
    </row>
    <row r="30" spans="1:24" ht="22.5" customHeight="1">
      <c r="A30" s="137" t="s">
        <v>33</v>
      </c>
      <c r="B30" s="138">
        <f>D30+F30+H30+J30+L30+N30+P30+R30+U30+W30</f>
        <v>81856431</v>
      </c>
      <c r="C30" s="139">
        <f t="shared" si="3"/>
        <v>138.4851944371141</v>
      </c>
      <c r="D30" s="138">
        <v>0</v>
      </c>
      <c r="E30" s="139">
        <f t="shared" si="0"/>
        <v>0</v>
      </c>
      <c r="F30" s="138">
        <v>0</v>
      </c>
      <c r="G30" s="139">
        <f t="shared" si="1"/>
        <v>0</v>
      </c>
      <c r="H30" s="138">
        <v>0</v>
      </c>
      <c r="I30" s="141"/>
      <c r="J30" s="140">
        <v>0</v>
      </c>
      <c r="K30" s="139">
        <f t="shared" si="2"/>
        <v>0</v>
      </c>
      <c r="L30" s="138">
        <v>0</v>
      </c>
      <c r="M30" s="141"/>
      <c r="N30" s="138">
        <v>64448882</v>
      </c>
      <c r="O30" s="141"/>
      <c r="P30" s="140">
        <v>0</v>
      </c>
      <c r="Q30" s="139">
        <v>0</v>
      </c>
      <c r="R30" s="138">
        <v>0</v>
      </c>
      <c r="S30" s="142"/>
      <c r="T30" s="137" t="s">
        <v>33</v>
      </c>
      <c r="U30" s="140">
        <v>17377619</v>
      </c>
      <c r="V30" s="139"/>
      <c r="W30" s="138">
        <v>29930</v>
      </c>
      <c r="X30" s="142"/>
    </row>
    <row r="31" spans="1:24" ht="22.5" customHeight="1">
      <c r="A31" s="137" t="s">
        <v>83</v>
      </c>
      <c r="B31" s="138">
        <f>D31+F31+H31+J31+L31+N31+P31+R31+U31+W31</f>
        <v>2757604.44</v>
      </c>
      <c r="C31" s="139">
        <f t="shared" si="3"/>
        <v>4.665331512609548</v>
      </c>
      <c r="D31" s="138">
        <v>2731571.44</v>
      </c>
      <c r="E31" s="139">
        <f t="shared" si="0"/>
        <v>4.819540658920352</v>
      </c>
      <c r="F31" s="138">
        <v>20033</v>
      </c>
      <c r="G31" s="139">
        <f t="shared" si="1"/>
        <v>13.524753411062576</v>
      </c>
      <c r="H31" s="138">
        <v>0</v>
      </c>
      <c r="I31" s="141"/>
      <c r="J31" s="140">
        <v>0</v>
      </c>
      <c r="K31" s="139">
        <f t="shared" si="2"/>
        <v>0</v>
      </c>
      <c r="L31" s="138">
        <v>0</v>
      </c>
      <c r="M31" s="141"/>
      <c r="N31" s="138">
        <v>6000</v>
      </c>
      <c r="O31" s="141"/>
      <c r="P31" s="140">
        <v>0</v>
      </c>
      <c r="Q31" s="139">
        <v>0</v>
      </c>
      <c r="R31" s="138">
        <v>0</v>
      </c>
      <c r="S31" s="142"/>
      <c r="T31" s="137" t="s">
        <v>83</v>
      </c>
      <c r="U31" s="140">
        <v>0</v>
      </c>
      <c r="V31" s="139"/>
      <c r="W31" s="138">
        <v>0</v>
      </c>
      <c r="X31" s="142"/>
    </row>
    <row r="32" spans="1:24" ht="22.5" customHeight="1">
      <c r="A32" s="137" t="s">
        <v>111</v>
      </c>
      <c r="B32" s="138">
        <f>B26-B29</f>
        <v>4810848699.31</v>
      </c>
      <c r="C32" s="139">
        <f>B32/B$6*100</f>
        <v>8139.022302737372</v>
      </c>
      <c r="D32" s="138">
        <f>D26-D29</f>
        <v>2120709.18</v>
      </c>
      <c r="E32" s="139">
        <f t="shared" si="0"/>
        <v>3.7417451248339457</v>
      </c>
      <c r="F32" s="138">
        <f>F26-F29</f>
        <v>47276</v>
      </c>
      <c r="G32" s="139">
        <f t="shared" si="1"/>
        <v>31.91714881752081</v>
      </c>
      <c r="H32" s="138">
        <f>H26-H29</f>
        <v>98503</v>
      </c>
      <c r="I32" s="141"/>
      <c r="J32" s="140">
        <f>J26-J29</f>
        <v>496451.13</v>
      </c>
      <c r="K32" s="139">
        <f t="shared" si="2"/>
        <v>41.784032299332736</v>
      </c>
      <c r="L32" s="138">
        <f>L26-L29</f>
        <v>1199468</v>
      </c>
      <c r="M32" s="141"/>
      <c r="N32" s="138">
        <f>N26-N29</f>
        <v>4757879428</v>
      </c>
      <c r="O32" s="141"/>
      <c r="P32" s="140">
        <f>P26-P29</f>
        <v>32958</v>
      </c>
      <c r="Q32" s="139">
        <v>3.0093958015650535</v>
      </c>
      <c r="R32" s="138">
        <f>R26-R29</f>
        <v>32979</v>
      </c>
      <c r="S32" s="142"/>
      <c r="T32" s="137" t="s">
        <v>111</v>
      </c>
      <c r="U32" s="138">
        <f>U26-U29</f>
        <v>48951822</v>
      </c>
      <c r="V32" s="139"/>
      <c r="W32" s="138">
        <f>W26-W29</f>
        <v>-10895</v>
      </c>
      <c r="X32" s="142"/>
    </row>
    <row r="33" spans="1:24" ht="22.5" customHeight="1">
      <c r="A33" s="137" t="s">
        <v>85</v>
      </c>
      <c r="B33" s="138">
        <f>B25+B32</f>
        <v>4677362858.92</v>
      </c>
      <c r="C33" s="139">
        <f>B33/B$6*100</f>
        <v>7913.190167923057</v>
      </c>
      <c r="D33" s="138">
        <f>D25+D32</f>
        <v>3456380.7899999996</v>
      </c>
      <c r="E33" s="139">
        <f t="shared" si="0"/>
        <v>6.098382603574244</v>
      </c>
      <c r="F33" s="138">
        <f>F25+F32</f>
        <v>-15808</v>
      </c>
      <c r="G33" s="139">
        <f t="shared" si="1"/>
        <v>-10.672355709183707</v>
      </c>
      <c r="H33" s="138">
        <f>H25+H32</f>
        <v>-132103</v>
      </c>
      <c r="I33" s="141"/>
      <c r="J33" s="140">
        <f>J25+J32</f>
        <v>641950.13</v>
      </c>
      <c r="K33" s="139">
        <f t="shared" si="2"/>
        <v>54.03002097402991</v>
      </c>
      <c r="L33" s="138">
        <f>L25+L32</f>
        <v>836646</v>
      </c>
      <c r="M33" s="141"/>
      <c r="N33" s="138">
        <f>N25+N32</f>
        <v>4640588264</v>
      </c>
      <c r="O33" s="141"/>
      <c r="P33" s="140">
        <f>P25+P32</f>
        <v>1028243</v>
      </c>
      <c r="Q33" s="139">
        <v>93.88889396166805</v>
      </c>
      <c r="R33" s="138">
        <f>R25+R32</f>
        <v>20934</v>
      </c>
      <c r="S33" s="142"/>
      <c r="T33" s="137" t="s">
        <v>85</v>
      </c>
      <c r="U33" s="138">
        <f>U25+U32</f>
        <v>32771436</v>
      </c>
      <c r="V33" s="139"/>
      <c r="W33" s="138">
        <f>W25+W32</f>
        <v>-1833084</v>
      </c>
      <c r="X33" s="142"/>
    </row>
    <row r="34" spans="1:24" ht="22.5" customHeight="1" thickBot="1">
      <c r="A34" s="144"/>
      <c r="B34" s="145"/>
      <c r="C34" s="146">
        <v>0</v>
      </c>
      <c r="D34" s="145"/>
      <c r="E34" s="146">
        <v>0</v>
      </c>
      <c r="F34" s="145"/>
      <c r="G34" s="146">
        <v>0</v>
      </c>
      <c r="H34" s="145"/>
      <c r="I34" s="147"/>
      <c r="J34" s="148"/>
      <c r="K34" s="146">
        <v>0</v>
      </c>
      <c r="L34" s="145"/>
      <c r="M34" s="147"/>
      <c r="N34" s="145"/>
      <c r="O34" s="147"/>
      <c r="P34" s="148"/>
      <c r="Q34" s="146">
        <v>0</v>
      </c>
      <c r="R34" s="145"/>
      <c r="S34" s="149"/>
      <c r="T34" s="144"/>
      <c r="U34" s="84"/>
      <c r="V34" s="84"/>
      <c r="W34" s="84"/>
      <c r="X34" s="150"/>
    </row>
    <row r="35" spans="1:20" ht="16.5">
      <c r="A35" s="151"/>
      <c r="B35" s="151"/>
      <c r="C35" s="130"/>
      <c r="D35" s="151"/>
      <c r="E35" s="152"/>
      <c r="F35" s="151"/>
      <c r="G35" s="152"/>
      <c r="H35" s="151"/>
      <c r="I35" s="130"/>
      <c r="J35" s="151"/>
      <c r="K35" s="152"/>
      <c r="L35" s="151"/>
      <c r="M35" s="130"/>
      <c r="N35" s="151"/>
      <c r="O35" s="130"/>
      <c r="P35" s="151"/>
      <c r="Q35" s="152"/>
      <c r="R35" s="151"/>
      <c r="S35" s="130"/>
      <c r="T35" s="130"/>
    </row>
  </sheetData>
  <mergeCells count="13">
    <mergeCell ref="R4:S4"/>
    <mergeCell ref="T4:T5"/>
    <mergeCell ref="U4:V4"/>
    <mergeCell ref="W4:X4"/>
    <mergeCell ref="J4:K4"/>
    <mergeCell ref="L4:M4"/>
    <mergeCell ref="N4:O4"/>
    <mergeCell ref="P4:Q4"/>
    <mergeCell ref="F2:I2"/>
    <mergeCell ref="A4:A5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Q14" sqref="Q14"/>
    </sheetView>
  </sheetViews>
  <sheetFormatPr defaultColWidth="9.00390625" defaultRowHeight="16.5"/>
  <cols>
    <col min="1" max="1" width="19.75390625" style="0" customWidth="1"/>
    <col min="2" max="12" width="18.625" style="0" customWidth="1"/>
  </cols>
  <sheetData>
    <row r="1" spans="1:12" ht="32.25">
      <c r="A1" s="239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6.5" customHeight="1">
      <c r="A2" s="240" t="s">
        <v>113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6.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21.75" thickBot="1">
      <c r="A4" s="154"/>
      <c r="B4" s="155"/>
      <c r="C4" s="155"/>
      <c r="E4" s="156"/>
      <c r="F4" s="156" t="s">
        <v>114</v>
      </c>
      <c r="H4" s="156"/>
      <c r="I4" s="156"/>
      <c r="J4" s="155"/>
      <c r="L4" s="157" t="s">
        <v>115</v>
      </c>
    </row>
    <row r="5" spans="1:12" ht="30" customHeight="1">
      <c r="A5" s="241" t="s">
        <v>116</v>
      </c>
      <c r="B5" s="243" t="s">
        <v>117</v>
      </c>
      <c r="C5" s="243"/>
      <c r="D5" s="243"/>
      <c r="E5" s="243" t="s">
        <v>138</v>
      </c>
      <c r="F5" s="243"/>
      <c r="G5" s="243"/>
      <c r="H5" s="243" t="s">
        <v>118</v>
      </c>
      <c r="I5" s="243"/>
      <c r="J5" s="243"/>
      <c r="K5" s="243" t="s">
        <v>119</v>
      </c>
      <c r="L5" s="245" t="s">
        <v>120</v>
      </c>
    </row>
    <row r="6" spans="1:12" ht="55.5" customHeight="1">
      <c r="A6" s="242"/>
      <c r="B6" s="158" t="s">
        <v>121</v>
      </c>
      <c r="C6" s="158" t="s">
        <v>122</v>
      </c>
      <c r="D6" s="158" t="s">
        <v>123</v>
      </c>
      <c r="E6" s="158" t="s">
        <v>121</v>
      </c>
      <c r="F6" s="158" t="s">
        <v>122</v>
      </c>
      <c r="G6" s="158" t="s">
        <v>123</v>
      </c>
      <c r="H6" s="158" t="s">
        <v>121</v>
      </c>
      <c r="I6" s="158" t="s">
        <v>122</v>
      </c>
      <c r="J6" s="158" t="s">
        <v>123</v>
      </c>
      <c r="K6" s="244"/>
      <c r="L6" s="246"/>
    </row>
    <row r="7" spans="1:12" ht="39.75" customHeight="1">
      <c r="A7" s="159" t="s">
        <v>124</v>
      </c>
      <c r="B7" s="160"/>
      <c r="C7" s="160"/>
      <c r="D7" s="160"/>
      <c r="E7" s="160"/>
      <c r="F7" s="160"/>
      <c r="G7" s="161"/>
      <c r="H7" s="161"/>
      <c r="I7" s="161"/>
      <c r="J7" s="161"/>
      <c r="K7" s="160"/>
      <c r="L7" s="162"/>
    </row>
    <row r="8" spans="1:12" ht="60" customHeight="1">
      <c r="A8" s="163" t="s">
        <v>125</v>
      </c>
      <c r="B8" s="164">
        <v>2899656000</v>
      </c>
      <c r="C8" s="164">
        <v>2899656000</v>
      </c>
      <c r="D8" s="164">
        <f>B8-C8</f>
        <v>0</v>
      </c>
      <c r="E8" s="164">
        <v>2708547959</v>
      </c>
      <c r="F8" s="164">
        <v>2689473306</v>
      </c>
      <c r="G8" s="164">
        <f aca="true" t="shared" si="0" ref="G8:G14">E8-F8</f>
        <v>19074653</v>
      </c>
      <c r="H8" s="164">
        <f aca="true" t="shared" si="1" ref="H8:J14">E8-B8</f>
        <v>-191108041</v>
      </c>
      <c r="I8" s="164">
        <f t="shared" si="1"/>
        <v>-210182694</v>
      </c>
      <c r="J8" s="164">
        <f t="shared" si="1"/>
        <v>19074653</v>
      </c>
      <c r="K8" s="165">
        <v>42002322</v>
      </c>
      <c r="L8" s="166">
        <f aca="true" t="shared" si="2" ref="L8:L14">K8+G8</f>
        <v>61076975</v>
      </c>
    </row>
    <row r="9" spans="1:12" ht="39.75" customHeight="1">
      <c r="A9" s="167" t="s">
        <v>126</v>
      </c>
      <c r="B9" s="164"/>
      <c r="C9" s="164" t="s">
        <v>127</v>
      </c>
      <c r="D9" s="164"/>
      <c r="E9" s="164"/>
      <c r="F9" s="164"/>
      <c r="G9" s="164"/>
      <c r="H9" s="164"/>
      <c r="I9" s="164"/>
      <c r="J9" s="164"/>
      <c r="K9" s="165"/>
      <c r="L9" s="166"/>
    </row>
    <row r="10" spans="1:12" ht="60" customHeight="1">
      <c r="A10" s="168" t="s">
        <v>128</v>
      </c>
      <c r="B10" s="164">
        <v>91569000</v>
      </c>
      <c r="C10" s="164">
        <v>80508000</v>
      </c>
      <c r="D10" s="164">
        <f>B10-C10</f>
        <v>11061000</v>
      </c>
      <c r="E10" s="164">
        <v>116021988</v>
      </c>
      <c r="F10" s="164">
        <v>81502950</v>
      </c>
      <c r="G10" s="164">
        <f t="shared" si="0"/>
        <v>34519038</v>
      </c>
      <c r="H10" s="164">
        <f t="shared" si="1"/>
        <v>24452988</v>
      </c>
      <c r="I10" s="164">
        <f t="shared" si="1"/>
        <v>994950</v>
      </c>
      <c r="J10" s="164">
        <f t="shared" si="1"/>
        <v>23458038</v>
      </c>
      <c r="K10" s="165">
        <v>183122388</v>
      </c>
      <c r="L10" s="166">
        <f t="shared" si="2"/>
        <v>217641426</v>
      </c>
    </row>
    <row r="11" spans="1:12" ht="39.75" customHeight="1">
      <c r="A11" s="169" t="s">
        <v>129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5"/>
      <c r="L11" s="166"/>
    </row>
    <row r="12" spans="1:12" ht="60" customHeight="1">
      <c r="A12" s="163" t="s">
        <v>130</v>
      </c>
      <c r="B12" s="164">
        <v>5030000</v>
      </c>
      <c r="C12" s="164">
        <v>3535000</v>
      </c>
      <c r="D12" s="164">
        <f>B12-C12</f>
        <v>1495000</v>
      </c>
      <c r="E12" s="164">
        <v>2240568</v>
      </c>
      <c r="F12" s="164">
        <v>2078944</v>
      </c>
      <c r="G12" s="164">
        <f t="shared" si="0"/>
        <v>161624</v>
      </c>
      <c r="H12" s="164">
        <f t="shared" si="1"/>
        <v>-2789432</v>
      </c>
      <c r="I12" s="164">
        <f t="shared" si="1"/>
        <v>-1456056</v>
      </c>
      <c r="J12" s="164">
        <f t="shared" si="1"/>
        <v>-1333376</v>
      </c>
      <c r="K12" s="165">
        <v>4042233</v>
      </c>
      <c r="L12" s="166">
        <f t="shared" si="2"/>
        <v>4203857</v>
      </c>
    </row>
    <row r="13" spans="1:12" ht="39.75" customHeight="1">
      <c r="A13" s="169" t="s">
        <v>131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5"/>
      <c r="L13" s="166"/>
    </row>
    <row r="14" spans="1:12" ht="73.5" customHeight="1">
      <c r="A14" s="168" t="s">
        <v>132</v>
      </c>
      <c r="B14" s="164">
        <v>770000</v>
      </c>
      <c r="C14" s="164">
        <v>770000</v>
      </c>
      <c r="D14" s="164">
        <f>B14-C14</f>
        <v>0</v>
      </c>
      <c r="E14" s="164">
        <v>330775</v>
      </c>
      <c r="F14" s="164">
        <v>5440</v>
      </c>
      <c r="G14" s="164">
        <f t="shared" si="0"/>
        <v>325335</v>
      </c>
      <c r="H14" s="164">
        <f t="shared" si="1"/>
        <v>-439225</v>
      </c>
      <c r="I14" s="164">
        <f t="shared" si="1"/>
        <v>-764560</v>
      </c>
      <c r="J14" s="164">
        <f t="shared" si="1"/>
        <v>325335</v>
      </c>
      <c r="K14" s="165"/>
      <c r="L14" s="166">
        <f t="shared" si="2"/>
        <v>325335</v>
      </c>
    </row>
    <row r="15" spans="1:12" ht="16.5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1:12" ht="16.5">
      <c r="A16" s="173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ht="16.5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2" ht="16.5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5"/>
    </row>
    <row r="19" spans="1:12" ht="16.5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5"/>
    </row>
    <row r="20" spans="1:12" ht="16.5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2" ht="16.5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5"/>
    </row>
    <row r="22" spans="1:12" ht="16.5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6.5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5"/>
    </row>
    <row r="24" spans="1:12" ht="16.5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</row>
    <row r="25" spans="1:12" ht="16.5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5"/>
    </row>
    <row r="26" spans="1:12" ht="16.5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5"/>
    </row>
    <row r="27" spans="1:12" ht="16.5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5"/>
    </row>
    <row r="28" spans="1:12" ht="17.25" thickBot="1">
      <c r="A28" s="176" t="s">
        <v>133</v>
      </c>
      <c r="B28" s="177">
        <f>SUM(B8+B10+B12+B14)</f>
        <v>2997025000</v>
      </c>
      <c r="C28" s="177">
        <f aca="true" t="shared" si="3" ref="C28:L28">SUM(C8+C10+C12+C14)</f>
        <v>2984469000</v>
      </c>
      <c r="D28" s="177">
        <f t="shared" si="3"/>
        <v>12556000</v>
      </c>
      <c r="E28" s="177">
        <f t="shared" si="3"/>
        <v>2827141290</v>
      </c>
      <c r="F28" s="177">
        <f t="shared" si="3"/>
        <v>2773060640</v>
      </c>
      <c r="G28" s="177">
        <f t="shared" si="3"/>
        <v>54080650</v>
      </c>
      <c r="H28" s="177">
        <f t="shared" si="3"/>
        <v>-169883710</v>
      </c>
      <c r="I28" s="177">
        <f t="shared" si="3"/>
        <v>-211408360</v>
      </c>
      <c r="J28" s="177">
        <f t="shared" si="3"/>
        <v>41524650</v>
      </c>
      <c r="K28" s="177">
        <f t="shared" si="3"/>
        <v>229166943</v>
      </c>
      <c r="L28" s="177">
        <f t="shared" si="3"/>
        <v>283247593</v>
      </c>
    </row>
  </sheetData>
  <mergeCells count="8">
    <mergeCell ref="A1:L1"/>
    <mergeCell ref="A2:L3"/>
    <mergeCell ref="A5:A6"/>
    <mergeCell ref="B5:D5"/>
    <mergeCell ref="E5:G5"/>
    <mergeCell ref="H5:J5"/>
    <mergeCell ref="K5:K6"/>
    <mergeCell ref="L5:L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2007-05-23T06:01:55Z</dcterms:created>
  <dcterms:modified xsi:type="dcterms:W3CDTF">2007-08-17T01:46:07Z</dcterms:modified>
  <cp:category/>
  <cp:version/>
  <cp:contentType/>
  <cp:contentStatus/>
</cp:coreProperties>
</file>