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營業基金-損益綜計1" sheetId="1" r:id="rId1"/>
    <sheet name="營業基金-損益綜計2" sheetId="2" r:id="rId2"/>
    <sheet name="非營業(作業基金)-收支1" sheetId="3" r:id="rId3"/>
    <sheet name="非營業(作業基金)-收支2" sheetId="4" r:id="rId4"/>
    <sheet name="非營業(特別收入基金)-來源用途綜計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<sst xmlns="http://schemas.openxmlformats.org/spreadsheetml/2006/main" count="272" uniqueCount="143">
  <si>
    <t>科          目</t>
  </si>
  <si>
    <t>%</t>
  </si>
  <si>
    <t>金           額</t>
  </si>
  <si>
    <t>營業收入</t>
  </si>
  <si>
    <t xml:space="preserve">    勞務收入</t>
  </si>
  <si>
    <t xml:space="preserve">    印刷出版廣告收入</t>
  </si>
  <si>
    <t xml:space="preserve">    其他營業收入</t>
  </si>
  <si>
    <t>營業成本</t>
  </si>
  <si>
    <t xml:space="preserve">    勞務成本</t>
  </si>
  <si>
    <t xml:space="preserve">    金融保險成本</t>
  </si>
  <si>
    <t xml:space="preserve">    其他營業成本</t>
  </si>
  <si>
    <t>營業毛利(毛損)</t>
  </si>
  <si>
    <t>營業費用</t>
  </si>
  <si>
    <t xml:space="preserve">    業務費用</t>
  </si>
  <si>
    <t xml:space="preserve">    管理費用</t>
  </si>
  <si>
    <t xml:space="preserve">    其他事業費用</t>
  </si>
  <si>
    <t>營業利益(損失)</t>
  </si>
  <si>
    <t>營業外收入</t>
  </si>
  <si>
    <t xml:space="preserve">    財務收入</t>
  </si>
  <si>
    <t xml:space="preserve">    其他營業外收入</t>
  </si>
  <si>
    <t>營業外費用</t>
  </si>
  <si>
    <t xml:space="preserve">    財務費用</t>
  </si>
  <si>
    <t xml:space="preserve">    什項費用</t>
  </si>
  <si>
    <t xml:space="preserve">    其他營業外費用</t>
  </si>
  <si>
    <t>稅前純益(純損-)</t>
  </si>
  <si>
    <t>所得稅費用(利益-)</t>
  </si>
  <si>
    <t>本期純益（損失─）</t>
  </si>
  <si>
    <t>新竹縣地方產業股份有限公司</t>
  </si>
  <si>
    <t xml:space="preserve">    銷貨收入</t>
  </si>
  <si>
    <t>新竹縣附屬單位決算</t>
  </si>
  <si>
    <t>單位:新臺幣元</t>
  </si>
  <si>
    <t>業務收入</t>
  </si>
  <si>
    <t xml:space="preserve">    投融資業務收入</t>
  </si>
  <si>
    <t xml:space="preserve">    醫療收入</t>
  </si>
  <si>
    <t xml:space="preserve">    徵收收入</t>
  </si>
  <si>
    <t xml:space="preserve">    福利收入</t>
  </si>
  <si>
    <t xml:space="preserve">    其他業務收入</t>
  </si>
  <si>
    <t>業務成本與費用</t>
  </si>
  <si>
    <t xml:space="preserve">    銷貨成本</t>
  </si>
  <si>
    <t xml:space="preserve">    投融資業務成本</t>
  </si>
  <si>
    <t xml:space="preserve">    醫療成本</t>
  </si>
  <si>
    <t xml:space="preserve">    福利成本</t>
  </si>
  <si>
    <t xml:space="preserve">    其他業務成本</t>
  </si>
  <si>
    <t xml:space="preserve">    行銷及業務費用</t>
  </si>
  <si>
    <t xml:space="preserve">    管理及總務費用</t>
  </si>
  <si>
    <t xml:space="preserve">    研究發展及訓練費用</t>
  </si>
  <si>
    <t xml:space="preserve">    其他業務費用</t>
  </si>
  <si>
    <t>業務賸餘(短絀一)</t>
  </si>
  <si>
    <t>業務外收入</t>
  </si>
  <si>
    <t xml:space="preserve">    其他業務外收入</t>
  </si>
  <si>
    <t>業務外費用</t>
  </si>
  <si>
    <t xml:space="preserve">    其他業務外費用</t>
  </si>
  <si>
    <t xml:space="preserve">業務外賸餘（短絀一) </t>
  </si>
  <si>
    <t>本期賸餘（短絀一）</t>
  </si>
  <si>
    <t>(依基金別分列)</t>
  </si>
  <si>
    <t xml:space="preserve">   </t>
  </si>
  <si>
    <t xml:space="preserve">     科    目</t>
  </si>
  <si>
    <t xml:space="preserve">  衛生局醫療循環基金</t>
  </si>
  <si>
    <t xml:space="preserve">  慢性病防治所醫療循環基金</t>
  </si>
  <si>
    <t xml:space="preserve">  仁智國民住宅 維護基金</t>
  </si>
  <si>
    <t xml:space="preserve">  輔助公教人員購置住宅基金</t>
  </si>
  <si>
    <t>平均地權基金</t>
  </si>
  <si>
    <t>縣治遷建第二期建設基金</t>
  </si>
  <si>
    <t>工業區開發管 理基金</t>
  </si>
  <si>
    <t>市地重劃基金</t>
  </si>
  <si>
    <t>區段徵收開發計畫建設基金</t>
  </si>
  <si>
    <t>新竹科學工業園區特定區縣轄竹東鎮區段徵收開發計畫建設基金</t>
  </si>
  <si>
    <t>金額</t>
  </si>
  <si>
    <t>%</t>
  </si>
  <si>
    <t>單位：新臺幣元</t>
  </si>
  <si>
    <t>基金別</t>
  </si>
  <si>
    <t>預算數</t>
  </si>
  <si>
    <t>決算數與預算數比較</t>
  </si>
  <si>
    <t>基金來源</t>
  </si>
  <si>
    <t>基金用途</t>
  </si>
  <si>
    <r>
      <t>本期賸餘（短絀</t>
    </r>
    <r>
      <rPr>
        <sz val="11"/>
        <rFont val="標楷體"/>
        <family val="4"/>
      </rPr>
      <t>-</t>
    </r>
    <r>
      <rPr>
        <sz val="11"/>
        <rFont val="新細明體"/>
        <family val="1"/>
      </rPr>
      <t>）</t>
    </r>
  </si>
  <si>
    <t>社會局主管</t>
  </si>
  <si>
    <t>社會福利基金</t>
  </si>
  <si>
    <t>合計</t>
  </si>
  <si>
    <t>新竹縣附屬單位決算</t>
  </si>
  <si>
    <t xml:space="preserve">                損 益 綜 計 表</t>
  </si>
  <si>
    <t>(依收支科目分列)</t>
  </si>
  <si>
    <r>
      <t>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華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國</t>
    </r>
    <r>
      <rPr>
        <sz val="16"/>
        <rFont val="Times New Roman"/>
        <family val="1"/>
      </rPr>
      <t xml:space="preserve"> 95 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度</t>
    </r>
  </si>
  <si>
    <r>
      <t>單位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新臺幣元</t>
    </r>
  </si>
  <si>
    <t>上 年 度  決 算 數</t>
  </si>
  <si>
    <t>本                 年                度</t>
  </si>
  <si>
    <t>金            額</t>
  </si>
  <si>
    <t>預 算 數</t>
  </si>
  <si>
    <t>比    較    增     減  (-)</t>
  </si>
  <si>
    <t>金                  額</t>
  </si>
  <si>
    <t xml:space="preserve">    銷貨收入</t>
  </si>
  <si>
    <t xml:space="preserve">    銷貨成本</t>
  </si>
  <si>
    <r>
      <t>營業外利益（損失</t>
    </r>
    <r>
      <rPr>
        <b/>
        <sz val="10"/>
        <rFont val="Times New Roman"/>
        <family val="1"/>
      </rPr>
      <t>-</t>
    </r>
    <r>
      <rPr>
        <b/>
        <sz val="10"/>
        <rFont val="新細明體"/>
        <family val="1"/>
      </rPr>
      <t xml:space="preserve">) </t>
    </r>
  </si>
  <si>
    <r>
      <t>本期純益（損失</t>
    </r>
    <r>
      <rPr>
        <b/>
        <sz val="10"/>
        <rFont val="Times New Roman"/>
        <family val="1"/>
      </rPr>
      <t>-</t>
    </r>
    <r>
      <rPr>
        <b/>
        <sz val="10"/>
        <rFont val="新細明體"/>
        <family val="1"/>
      </rPr>
      <t>）</t>
    </r>
  </si>
  <si>
    <t>(依機關別分列)</t>
  </si>
  <si>
    <r>
      <t xml:space="preserve">        </t>
    </r>
    <r>
      <rPr>
        <sz val="16"/>
        <rFont val="標楷體"/>
        <family val="4"/>
      </rPr>
      <t>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華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國</t>
    </r>
    <r>
      <rPr>
        <sz val="16"/>
        <rFont val="Times New Roman"/>
        <family val="1"/>
      </rPr>
      <t xml:space="preserve"> 95 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度</t>
    </r>
  </si>
  <si>
    <t>科      目</t>
  </si>
  <si>
    <t xml:space="preserve"> 新竹縣瓦斯管理處</t>
  </si>
  <si>
    <t xml:space="preserve">  新竹肉品市場股份有限公司</t>
  </si>
  <si>
    <t>金  額</t>
  </si>
  <si>
    <t>金額</t>
  </si>
  <si>
    <t>%</t>
  </si>
  <si>
    <t xml:space="preserve">              收 支 餘 絀 綜 計 表</t>
  </si>
  <si>
    <t>(依收支科目分列)</t>
  </si>
  <si>
    <t xml:space="preserve">                中 華 民 國 95 年 度</t>
  </si>
  <si>
    <t>科目</t>
  </si>
  <si>
    <t>預算數</t>
  </si>
  <si>
    <t>比較增 (+)減  (-)</t>
  </si>
  <si>
    <t>金額</t>
  </si>
  <si>
    <t xml:space="preserve">                                         </t>
  </si>
  <si>
    <t xml:space="preserve">        </t>
  </si>
  <si>
    <t>新竹縣附屬</t>
  </si>
  <si>
    <t>單位決算</t>
  </si>
  <si>
    <t>收 支 餘 絀</t>
  </si>
  <si>
    <t xml:space="preserve">綜 計 表 </t>
  </si>
  <si>
    <t xml:space="preserve">                                                      </t>
  </si>
  <si>
    <t>收 支 餘 絀 綜 計 表</t>
  </si>
  <si>
    <t xml:space="preserve">中 華 民 國 </t>
  </si>
  <si>
    <t xml:space="preserve"> 95 年 度</t>
  </si>
  <si>
    <t>單位:新臺幣元</t>
  </si>
  <si>
    <t xml:space="preserve">                                                     中 華 民 國  95 年 度 </t>
  </si>
  <si>
    <t>科    目</t>
  </si>
  <si>
    <t xml:space="preserve">  研究發展及訓練費用</t>
  </si>
  <si>
    <t xml:space="preserve">業務外賸餘（短絀一) </t>
  </si>
  <si>
    <t>單位決算</t>
  </si>
  <si>
    <t>特別收入基金來源</t>
  </si>
  <si>
    <t>、用途及餘絀綜計表</t>
  </si>
  <si>
    <r>
      <t>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華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國</t>
    </r>
  </si>
  <si>
    <t>95 年 度</t>
  </si>
  <si>
    <r>
      <t>期初累積賸餘</t>
    </r>
    <r>
      <rPr>
        <sz val="11"/>
        <rFont val="標楷體"/>
        <family val="4"/>
      </rPr>
      <t xml:space="preserve">          </t>
    </r>
    <r>
      <rPr>
        <sz val="11"/>
        <rFont val="新細明體"/>
        <family val="1"/>
      </rPr>
      <t>（短絀</t>
    </r>
    <r>
      <rPr>
        <sz val="11"/>
        <rFont val="標楷體"/>
        <family val="4"/>
      </rPr>
      <t>-</t>
    </r>
    <r>
      <rPr>
        <sz val="11"/>
        <rFont val="新細明體"/>
        <family val="1"/>
      </rPr>
      <t>）</t>
    </r>
  </si>
  <si>
    <r>
      <t>期末累積賸餘</t>
    </r>
    <r>
      <rPr>
        <sz val="11"/>
        <rFont val="標楷體"/>
        <family val="4"/>
      </rPr>
      <t xml:space="preserve">        </t>
    </r>
    <r>
      <rPr>
        <sz val="11"/>
        <rFont val="新細明體"/>
        <family val="1"/>
      </rPr>
      <t>（短絀</t>
    </r>
    <r>
      <rPr>
        <sz val="11"/>
        <rFont val="標楷體"/>
        <family val="4"/>
      </rPr>
      <t>-</t>
    </r>
    <r>
      <rPr>
        <sz val="11"/>
        <rFont val="新細明體"/>
        <family val="1"/>
      </rPr>
      <t>）</t>
    </r>
  </si>
  <si>
    <t>環境保護局主管</t>
  </si>
  <si>
    <t xml:space="preserve"> </t>
  </si>
  <si>
    <t>污染防制基金</t>
  </si>
  <si>
    <t>農業局主管</t>
  </si>
  <si>
    <t>農業發展基金</t>
  </si>
  <si>
    <t>工務局主管</t>
  </si>
  <si>
    <t>無障礙設備與設施改善基金</t>
  </si>
  <si>
    <t>合             計(審定)</t>
  </si>
  <si>
    <r>
      <t>決算數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審定</t>
    </r>
    <r>
      <rPr>
        <sz val="10"/>
        <rFont val="Times New Roman"/>
        <family val="1"/>
      </rPr>
      <t>)</t>
    </r>
  </si>
  <si>
    <t xml:space="preserve">決 算  數 (審定)      </t>
  </si>
  <si>
    <t>合            計(審定)</t>
  </si>
  <si>
    <r>
      <t>決算數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審定</t>
    </r>
    <r>
      <rPr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</si>
</sst>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\-\ #,##0.00\ "/>
    <numFmt numFmtId="177" formatCode="0_);[Red]\(0\)"/>
    <numFmt numFmtId="178" formatCode="_-* #,##0_-;\-* #,##0_-;_-* &quot;-&quot;??_-;_-@_-"/>
    <numFmt numFmtId="179" formatCode="0.00_);[Red]\(0.00\)"/>
    <numFmt numFmtId="180" formatCode="#,##0_ "/>
  </numFmts>
  <fonts count="28">
    <font>
      <sz val="12"/>
      <name val="新細明體"/>
      <family val="0"/>
    </font>
    <font>
      <u val="single"/>
      <sz val="24"/>
      <name val="標楷體"/>
      <family val="4"/>
    </font>
    <font>
      <sz val="12"/>
      <name val="Courier"/>
      <family val="3"/>
    </font>
    <font>
      <sz val="9"/>
      <name val="新細明體"/>
      <family val="1"/>
    </font>
    <font>
      <sz val="24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22"/>
      <name val="標楷體"/>
      <family val="4"/>
    </font>
    <font>
      <sz val="9"/>
      <name val="標楷體"/>
      <family val="4"/>
    </font>
    <font>
      <u val="single"/>
      <sz val="22"/>
      <name val="雅真中楷"/>
      <family val="3"/>
    </font>
    <font>
      <sz val="12"/>
      <name val="Times New Roman"/>
      <family val="1"/>
    </font>
    <font>
      <u val="single"/>
      <sz val="20"/>
      <name val="標楷體"/>
      <family val="4"/>
    </font>
    <font>
      <u val="single"/>
      <sz val="22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6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name val="新細明體"/>
      <family val="1"/>
    </font>
    <font>
      <sz val="14"/>
      <name val="標楷體"/>
      <family val="4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176" fontId="2" fillId="0" borderId="0" xfId="15" applyNumberFormat="1" applyAlignment="1">
      <alignment vertical="center"/>
      <protection/>
    </xf>
    <xf numFmtId="176" fontId="9" fillId="0" borderId="1" xfId="15" applyNumberFormat="1" applyFont="1" applyBorder="1" applyAlignment="1" applyProtection="1">
      <alignment horizontal="center" vertical="center"/>
      <protection/>
    </xf>
    <xf numFmtId="176" fontId="9" fillId="0" borderId="2" xfId="15" applyNumberFormat="1" applyFont="1" applyBorder="1" applyAlignment="1" applyProtection="1">
      <alignment horizontal="center" vertical="center"/>
      <protection/>
    </xf>
    <xf numFmtId="176" fontId="9" fillId="0" borderId="3" xfId="15" applyNumberFormat="1" applyFont="1" applyBorder="1" applyAlignment="1" applyProtection="1">
      <alignment horizontal="left" vertical="center"/>
      <protection/>
    </xf>
    <xf numFmtId="176" fontId="0" fillId="0" borderId="0" xfId="15" applyNumberFormat="1" applyFont="1" applyAlignment="1">
      <alignment vertical="center"/>
      <protection/>
    </xf>
    <xf numFmtId="176" fontId="9" fillId="0" borderId="0" xfId="15" applyNumberFormat="1" applyFont="1" applyAlignment="1" applyProtection="1">
      <alignment vertical="center"/>
      <protection locked="0"/>
    </xf>
    <xf numFmtId="39" fontId="6" fillId="0" borderId="0" xfId="15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vertical="center"/>
    </xf>
    <xf numFmtId="39" fontId="7" fillId="0" borderId="0" xfId="15" applyFont="1" applyBorder="1" applyAlignment="1" applyProtection="1">
      <alignment horizontal="right"/>
      <protection locked="0"/>
    </xf>
    <xf numFmtId="176" fontId="3" fillId="0" borderId="5" xfId="15" applyNumberFormat="1" applyFont="1" applyBorder="1" applyAlignment="1" applyProtection="1">
      <alignment horizontal="left" vertical="center" shrinkToFit="1"/>
      <protection locked="0"/>
    </xf>
    <xf numFmtId="176" fontId="3" fillId="0" borderId="0" xfId="15" applyNumberFormat="1" applyFont="1" applyBorder="1" applyAlignment="1" applyProtection="1">
      <alignment vertical="center"/>
      <protection locked="0"/>
    </xf>
    <xf numFmtId="176" fontId="3" fillId="0" borderId="6" xfId="15" applyNumberFormat="1" applyFont="1" applyBorder="1" applyAlignment="1" applyProtection="1">
      <alignment vertical="center"/>
      <protection locked="0"/>
    </xf>
    <xf numFmtId="176" fontId="3" fillId="0" borderId="3" xfId="15" applyNumberFormat="1" applyFont="1" applyBorder="1" applyAlignment="1" applyProtection="1">
      <alignment vertical="center"/>
      <protection locked="0"/>
    </xf>
    <xf numFmtId="176" fontId="3" fillId="0" borderId="7" xfId="15" applyNumberFormat="1" applyFont="1" applyBorder="1" applyAlignment="1" applyProtection="1">
      <alignment vertical="center"/>
      <protection locked="0"/>
    </xf>
    <xf numFmtId="176" fontId="3" fillId="0" borderId="8" xfId="15" applyNumberFormat="1" applyFont="1" applyBorder="1" applyAlignment="1" applyProtection="1">
      <alignment vertical="center"/>
      <protection locked="0"/>
    </xf>
    <xf numFmtId="176" fontId="15" fillId="0" borderId="0" xfId="15" applyNumberFormat="1" applyFont="1" applyAlignment="1" applyProtection="1">
      <alignment horizontal="centerContinuous" vertical="center"/>
      <protection locked="0"/>
    </xf>
    <xf numFmtId="177" fontId="15" fillId="0" borderId="0" xfId="15" applyNumberFormat="1" applyFont="1" applyAlignment="1" applyProtection="1">
      <alignment horizontal="left" vertical="center"/>
      <protection locked="0"/>
    </xf>
    <xf numFmtId="176" fontId="1" fillId="0" borderId="0" xfId="15" applyNumberFormat="1" applyFont="1" applyAlignment="1" applyProtection="1">
      <alignment horizontal="left" vertical="center"/>
      <protection locked="0"/>
    </xf>
    <xf numFmtId="177" fontId="15" fillId="0" borderId="0" xfId="15" applyNumberFormat="1" applyFont="1" applyBorder="1" applyAlignment="1" applyProtection="1">
      <alignment horizontal="centerContinuous" vertical="center"/>
      <protection locked="0"/>
    </xf>
    <xf numFmtId="176" fontId="0" fillId="0" borderId="0" xfId="15" applyNumberFormat="1" applyFont="1" applyAlignment="1" applyProtection="1">
      <alignment vertical="center"/>
      <protection locked="0"/>
    </xf>
    <xf numFmtId="177" fontId="10" fillId="0" borderId="0" xfId="15" applyNumberFormat="1" applyFont="1" applyAlignment="1" applyProtection="1">
      <alignment horizontal="center" vertical="center"/>
      <protection locked="0"/>
    </xf>
    <xf numFmtId="177" fontId="5" fillId="0" borderId="0" xfId="15" applyNumberFormat="1" applyFont="1" applyAlignment="1" applyProtection="1">
      <alignment horizontal="centerContinuous" vertical="center"/>
      <protection locked="0"/>
    </xf>
    <xf numFmtId="39" fontId="6" fillId="0" borderId="0" xfId="15" applyFont="1" applyBorder="1" applyAlignment="1" applyProtection="1">
      <alignment horizontal="left" vertical="center"/>
      <protection locked="0"/>
    </xf>
    <xf numFmtId="177" fontId="6" fillId="0" borderId="0" xfId="0" applyNumberFormat="1" applyFont="1" applyAlignment="1">
      <alignment horizontal="center" vertical="center"/>
    </xf>
    <xf numFmtId="177" fontId="6" fillId="0" borderId="0" xfId="15" applyNumberFormat="1" applyFont="1" applyBorder="1" applyAlignment="1" applyProtection="1">
      <alignment horizontal="left" vertical="center"/>
      <protection locked="0"/>
    </xf>
    <xf numFmtId="177" fontId="8" fillId="0" borderId="0" xfId="15" applyNumberFormat="1" applyFont="1" applyBorder="1" applyAlignment="1" applyProtection="1">
      <alignment horizontal="centerContinuous" vertical="center"/>
      <protection locked="0"/>
    </xf>
    <xf numFmtId="177" fontId="14" fillId="0" borderId="0" xfId="15" applyNumberFormat="1" applyFont="1" applyBorder="1" applyAlignment="1" applyProtection="1">
      <alignment horizontal="center" vertical="center"/>
      <protection locked="0"/>
    </xf>
    <xf numFmtId="39" fontId="8" fillId="0" borderId="0" xfId="15" applyFont="1" applyBorder="1" applyAlignment="1" applyProtection="1">
      <alignment horizontal="centerContinuous" vertical="center"/>
      <protection locked="0"/>
    </xf>
    <xf numFmtId="39" fontId="2" fillId="0" borderId="0" xfId="15" applyAlignment="1" applyProtection="1">
      <alignment vertical="center"/>
      <protection locked="0"/>
    </xf>
    <xf numFmtId="39" fontId="8" fillId="0" borderId="0" xfId="15" applyFont="1" applyBorder="1" applyAlignment="1" applyProtection="1">
      <alignment horizontal="left" vertical="center"/>
      <protection locked="0"/>
    </xf>
    <xf numFmtId="39" fontId="5" fillId="0" borderId="0" xfId="15" applyFont="1" applyAlignment="1" applyProtection="1">
      <alignment horizontal="centerContinuous" vertical="center"/>
      <protection locked="0"/>
    </xf>
    <xf numFmtId="177" fontId="5" fillId="0" borderId="0" xfId="15" applyNumberFormat="1" applyFont="1" applyBorder="1" applyAlignment="1" applyProtection="1">
      <alignment horizontal="centerContinuous" vertical="center"/>
      <protection locked="0"/>
    </xf>
    <xf numFmtId="177" fontId="5" fillId="0" borderId="0" xfId="15" applyNumberFormat="1" applyFont="1" applyBorder="1" applyAlignment="1" applyProtection="1" quotePrefix="1">
      <alignment horizontal="centerContinuous" vertical="center"/>
      <protection locked="0"/>
    </xf>
    <xf numFmtId="39" fontId="8" fillId="0" borderId="0" xfId="15" applyFont="1" applyAlignment="1" applyProtection="1">
      <alignment horizontal="center" vertical="center"/>
      <protection locked="0"/>
    </xf>
    <xf numFmtId="177" fontId="0" fillId="0" borderId="0" xfId="15" applyNumberFormat="1" applyFont="1" applyAlignment="1" applyProtection="1">
      <alignment vertical="center"/>
      <protection locked="0"/>
    </xf>
    <xf numFmtId="39" fontId="8" fillId="0" borderId="0" xfId="15" applyFont="1" applyProtection="1">
      <alignment/>
      <protection locked="0"/>
    </xf>
    <xf numFmtId="177" fontId="5" fillId="0" borderId="0" xfId="15" applyNumberFormat="1" applyFont="1" applyBorder="1" applyProtection="1">
      <alignment/>
      <protection locked="0"/>
    </xf>
    <xf numFmtId="177" fontId="8" fillId="0" borderId="0" xfId="15" applyNumberFormat="1" applyFont="1" applyProtection="1">
      <alignment/>
      <protection locked="0"/>
    </xf>
    <xf numFmtId="177" fontId="8" fillId="0" borderId="0" xfId="15" applyNumberFormat="1" applyFont="1" applyAlignment="1" applyProtection="1">
      <alignment horizontal="center" vertical="center"/>
      <protection locked="0"/>
    </xf>
    <xf numFmtId="177" fontId="7" fillId="0" borderId="0" xfId="15" applyNumberFormat="1" applyFont="1" applyBorder="1" applyAlignment="1" applyProtection="1">
      <alignment horizontal="right"/>
      <protection locked="0"/>
    </xf>
    <xf numFmtId="177" fontId="5" fillId="0" borderId="0" xfId="15" applyNumberFormat="1" applyFont="1" applyAlignment="1" applyProtection="1">
      <alignment vertical="center"/>
      <protection locked="0"/>
    </xf>
    <xf numFmtId="176" fontId="3" fillId="0" borderId="5" xfId="15" applyNumberFormat="1" applyFont="1" applyBorder="1" applyAlignment="1" applyProtection="1">
      <alignment horizontal="left" vertical="center"/>
      <protection locked="0"/>
    </xf>
    <xf numFmtId="176" fontId="3" fillId="0" borderId="3" xfId="15" applyNumberFormat="1" applyFont="1" applyBorder="1" applyAlignment="1" applyProtection="1">
      <alignment vertical="center" shrinkToFit="1"/>
      <protection locked="0"/>
    </xf>
    <xf numFmtId="2" fontId="3" fillId="0" borderId="3" xfId="15" applyNumberFormat="1" applyFont="1" applyBorder="1" applyAlignment="1" applyProtection="1">
      <alignment vertical="center" shrinkToFit="1"/>
      <protection locked="0"/>
    </xf>
    <xf numFmtId="176" fontId="3" fillId="0" borderId="9" xfId="15" applyNumberFormat="1" applyFont="1" applyBorder="1" applyAlignment="1" applyProtection="1">
      <alignment vertical="center" shrinkToFit="1"/>
      <protection locked="0"/>
    </xf>
    <xf numFmtId="177" fontId="3" fillId="0" borderId="3" xfId="15" applyNumberFormat="1" applyFont="1" applyBorder="1" applyAlignment="1" applyProtection="1">
      <alignment vertical="center" shrinkToFit="1"/>
      <protection locked="0"/>
    </xf>
    <xf numFmtId="2" fontId="3" fillId="0" borderId="10" xfId="15" applyNumberFormat="1" applyFont="1" applyBorder="1" applyAlignment="1" applyProtection="1">
      <alignment vertical="center" shrinkToFit="1"/>
      <protection locked="0"/>
    </xf>
    <xf numFmtId="176" fontId="3" fillId="0" borderId="5" xfId="15" applyNumberFormat="1" applyFont="1" applyBorder="1" applyAlignment="1" applyProtection="1">
      <alignment horizontal="center" vertical="center" wrapText="1"/>
      <protection locked="0"/>
    </xf>
    <xf numFmtId="176" fontId="3" fillId="0" borderId="11" xfId="15" applyNumberFormat="1" applyFont="1" applyBorder="1" applyAlignment="1" applyProtection="1">
      <alignment vertical="center"/>
      <protection locked="0"/>
    </xf>
    <xf numFmtId="176" fontId="3" fillId="0" borderId="8" xfId="15" applyNumberFormat="1" applyFont="1" applyBorder="1" applyAlignment="1" applyProtection="1">
      <alignment vertical="center" shrinkToFit="1"/>
      <protection locked="0"/>
    </xf>
    <xf numFmtId="2" fontId="3" fillId="0" borderId="8" xfId="15" applyNumberFormat="1" applyFont="1" applyBorder="1" applyAlignment="1" applyProtection="1">
      <alignment vertical="center" shrinkToFit="1"/>
      <protection locked="0"/>
    </xf>
    <xf numFmtId="177" fontId="3" fillId="0" borderId="8" xfId="15" applyNumberFormat="1" applyFont="1" applyBorder="1" applyAlignment="1" applyProtection="1">
      <alignment vertical="center" shrinkToFit="1"/>
      <protection locked="0"/>
    </xf>
    <xf numFmtId="176" fontId="3" fillId="0" borderId="12" xfId="15" applyNumberFormat="1" applyFont="1" applyBorder="1" applyAlignment="1" applyProtection="1">
      <alignment vertical="center" shrinkToFit="1"/>
      <protection locked="0"/>
    </xf>
    <xf numFmtId="2" fontId="3" fillId="0" borderId="13" xfId="15" applyNumberFormat="1" applyFont="1" applyBorder="1" applyAlignment="1" applyProtection="1">
      <alignment vertical="center" shrinkToFit="1"/>
      <protection locked="0"/>
    </xf>
    <xf numFmtId="176" fontId="5" fillId="0" borderId="0" xfId="15" applyNumberFormat="1" applyFont="1" applyAlignment="1" applyProtection="1">
      <alignment vertical="center"/>
      <protection locked="0"/>
    </xf>
    <xf numFmtId="177" fontId="5" fillId="0" borderId="0" xfId="15" applyNumberFormat="1" applyFont="1" applyBorder="1" applyAlignment="1" applyProtection="1">
      <alignment vertical="center"/>
      <protection locked="0"/>
    </xf>
    <xf numFmtId="177" fontId="0" fillId="0" borderId="0" xfId="15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indent="11"/>
    </xf>
    <xf numFmtId="0" fontId="5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20" fontId="16" fillId="0" borderId="5" xfId="0" applyNumberFormat="1" applyFont="1" applyBorder="1" applyAlignment="1">
      <alignment horizontal="left" vertical="center" wrapText="1"/>
    </xf>
    <xf numFmtId="20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20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39" fontId="8" fillId="0" borderId="0" xfId="15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176" fontId="9" fillId="0" borderId="1" xfId="15" applyNumberFormat="1" applyFont="1" applyBorder="1" applyAlignment="1" applyProtection="1">
      <alignment horizontal="distributed" vertical="center"/>
      <protection/>
    </xf>
    <xf numFmtId="176" fontId="9" fillId="0" borderId="8" xfId="15" applyNumberFormat="1" applyFont="1" applyBorder="1" applyAlignment="1" applyProtection="1">
      <alignment horizontal="distributed" vertical="center"/>
      <protection/>
    </xf>
    <xf numFmtId="176" fontId="19" fillId="0" borderId="16" xfId="15" applyNumberFormat="1" applyFont="1" applyBorder="1" applyAlignment="1" applyProtection="1">
      <alignment vertical="center" shrinkToFit="1"/>
      <protection/>
    </xf>
    <xf numFmtId="176" fontId="19" fillId="0" borderId="17" xfId="15" applyNumberFormat="1" applyFont="1" applyBorder="1" applyAlignment="1" applyProtection="1">
      <alignment vertical="center" shrinkToFit="1"/>
      <protection/>
    </xf>
    <xf numFmtId="176" fontId="20" fillId="0" borderId="17" xfId="15" applyNumberFormat="1" applyFont="1" applyBorder="1" applyAlignment="1" applyProtection="1">
      <alignment horizontal="left" vertical="center"/>
      <protection/>
    </xf>
    <xf numFmtId="176" fontId="19" fillId="0" borderId="7" xfId="15" applyNumberFormat="1" applyFont="1" applyBorder="1" applyAlignment="1" applyProtection="1">
      <alignment vertical="center" shrinkToFit="1"/>
      <protection/>
    </xf>
    <xf numFmtId="176" fontId="3" fillId="0" borderId="5" xfId="15" applyNumberFormat="1" applyFont="1" applyBorder="1" applyAlignment="1" applyProtection="1">
      <alignment vertical="center" shrinkToFit="1"/>
      <protection/>
    </xf>
    <xf numFmtId="176" fontId="3" fillId="0" borderId="3" xfId="15" applyNumberFormat="1" applyFont="1" applyBorder="1" applyAlignment="1" applyProtection="1">
      <alignment vertical="center" shrinkToFit="1"/>
      <protection/>
    </xf>
    <xf numFmtId="176" fontId="3" fillId="0" borderId="7" xfId="15" applyNumberFormat="1" applyFont="1" applyBorder="1" applyAlignment="1" applyProtection="1">
      <alignment vertical="center" shrinkToFit="1"/>
      <protection/>
    </xf>
    <xf numFmtId="176" fontId="19" fillId="0" borderId="5" xfId="15" applyNumberFormat="1" applyFont="1" applyBorder="1" applyAlignment="1" applyProtection="1">
      <alignment vertical="center" shrinkToFit="1"/>
      <protection/>
    </xf>
    <xf numFmtId="176" fontId="19" fillId="0" borderId="3" xfId="15" applyNumberFormat="1" applyFont="1" applyBorder="1" applyAlignment="1" applyProtection="1">
      <alignment vertical="center" shrinkToFit="1"/>
      <protection/>
    </xf>
    <xf numFmtId="176" fontId="20" fillId="0" borderId="3" xfId="15" applyNumberFormat="1" applyFont="1" applyBorder="1" applyAlignment="1" applyProtection="1">
      <alignment horizontal="left" vertical="center"/>
      <protection/>
    </xf>
    <xf numFmtId="176" fontId="19" fillId="0" borderId="11" xfId="15" applyNumberFormat="1" applyFont="1" applyBorder="1" applyAlignment="1" applyProtection="1">
      <alignment vertical="top" shrinkToFit="1"/>
      <protection/>
    </xf>
    <xf numFmtId="176" fontId="19" fillId="0" borderId="8" xfId="15" applyNumberFormat="1" applyFont="1" applyBorder="1" applyAlignment="1" applyProtection="1">
      <alignment vertical="top" shrinkToFit="1"/>
      <protection/>
    </xf>
    <xf numFmtId="176" fontId="20" fillId="0" borderId="8" xfId="15" applyNumberFormat="1" applyFont="1" applyBorder="1" applyAlignment="1" applyProtection="1">
      <alignment horizontal="left" vertical="top"/>
      <protection/>
    </xf>
    <xf numFmtId="176" fontId="19" fillId="0" borderId="8" xfId="15" applyNumberFormat="1" applyFont="1" applyBorder="1" applyAlignment="1" applyProtection="1">
      <alignment vertical="center" shrinkToFit="1"/>
      <protection/>
    </xf>
    <xf numFmtId="176" fontId="19" fillId="0" borderId="13" xfId="15" applyNumberFormat="1" applyFont="1" applyBorder="1" applyAlignment="1" applyProtection="1">
      <alignment vertical="center" shrinkToFit="1"/>
      <protection/>
    </xf>
    <xf numFmtId="0" fontId="9" fillId="0" borderId="18" xfId="0" applyFont="1" applyBorder="1" applyAlignment="1">
      <alignment horizontal="distributed" vertical="center"/>
    </xf>
    <xf numFmtId="176" fontId="10" fillId="0" borderId="0" xfId="15" applyNumberFormat="1" applyFont="1" applyAlignment="1">
      <alignment vertical="center"/>
      <protection/>
    </xf>
    <xf numFmtId="39" fontId="8" fillId="0" borderId="0" xfId="15" applyFont="1" applyFill="1" applyBorder="1" applyAlignment="1">
      <alignment horizontal="center" vertical="center"/>
      <protection/>
    </xf>
    <xf numFmtId="39" fontId="9" fillId="0" borderId="19" xfId="15" applyFont="1" applyFill="1" applyBorder="1" applyAlignment="1">
      <alignment horizontal="center" vertical="center"/>
      <protection/>
    </xf>
    <xf numFmtId="39" fontId="9" fillId="0" borderId="20" xfId="15" applyFont="1" applyFill="1" applyBorder="1" applyAlignment="1">
      <alignment horizontal="center" vertical="center"/>
      <protection/>
    </xf>
    <xf numFmtId="39" fontId="9" fillId="0" borderId="21" xfId="15" applyFont="1" applyFill="1" applyBorder="1" applyAlignment="1">
      <alignment horizontal="center" vertical="center"/>
      <protection/>
    </xf>
    <xf numFmtId="39" fontId="9" fillId="0" borderId="22" xfId="15" applyFont="1" applyFill="1" applyBorder="1" applyAlignment="1">
      <alignment horizontal="center" vertical="center"/>
      <protection/>
    </xf>
    <xf numFmtId="176" fontId="20" fillId="0" borderId="23" xfId="15" applyNumberFormat="1" applyFont="1" applyFill="1" applyBorder="1" applyAlignment="1" applyProtection="1">
      <alignment horizontal="left" vertical="center"/>
      <protection/>
    </xf>
    <xf numFmtId="176" fontId="19" fillId="0" borderId="17" xfId="15" applyNumberFormat="1" applyFont="1" applyFill="1" applyBorder="1" applyAlignment="1" applyProtection="1">
      <alignment vertical="center" shrinkToFit="1"/>
      <protection/>
    </xf>
    <xf numFmtId="176" fontId="19" fillId="0" borderId="24" xfId="15" applyNumberFormat="1" applyFont="1" applyFill="1" applyBorder="1" applyAlignment="1" applyProtection="1">
      <alignment vertical="center" shrinkToFit="1"/>
      <protection/>
    </xf>
    <xf numFmtId="176" fontId="9" fillId="0" borderId="25" xfId="15" applyNumberFormat="1" applyFont="1" applyFill="1" applyBorder="1" applyAlignment="1" applyProtection="1">
      <alignment horizontal="left" vertical="center"/>
      <protection/>
    </xf>
    <xf numFmtId="176" fontId="3" fillId="0" borderId="3" xfId="15" applyNumberFormat="1" applyFont="1" applyFill="1" applyBorder="1" applyAlignment="1" applyProtection="1">
      <alignment vertical="center" shrinkToFit="1"/>
      <protection/>
    </xf>
    <xf numFmtId="176" fontId="3" fillId="0" borderId="10" xfId="15" applyNumberFormat="1" applyFont="1" applyFill="1" applyBorder="1" applyAlignment="1" applyProtection="1">
      <alignment vertical="center" shrinkToFit="1"/>
      <protection/>
    </xf>
    <xf numFmtId="176" fontId="20" fillId="0" borderId="25" xfId="15" applyNumberFormat="1" applyFont="1" applyFill="1" applyBorder="1" applyAlignment="1" applyProtection="1">
      <alignment horizontal="left" vertical="center"/>
      <protection/>
    </xf>
    <xf numFmtId="176" fontId="19" fillId="0" borderId="3" xfId="15" applyNumberFormat="1" applyFont="1" applyFill="1" applyBorder="1" applyAlignment="1" applyProtection="1">
      <alignment vertical="center" shrinkToFit="1"/>
      <protection/>
    </xf>
    <xf numFmtId="176" fontId="19" fillId="0" borderId="10" xfId="15" applyNumberFormat="1" applyFont="1" applyFill="1" applyBorder="1" applyAlignment="1" applyProtection="1">
      <alignment vertical="center" shrinkToFit="1"/>
      <protection/>
    </xf>
    <xf numFmtId="176" fontId="20" fillId="0" borderId="26" xfId="15" applyNumberFormat="1" applyFont="1" applyFill="1" applyBorder="1" applyAlignment="1" applyProtection="1">
      <alignment horizontal="left" vertical="center"/>
      <protection/>
    </xf>
    <xf numFmtId="176" fontId="19" fillId="0" borderId="8" xfId="15" applyNumberFormat="1" applyFont="1" applyFill="1" applyBorder="1" applyAlignment="1" applyProtection="1">
      <alignment vertical="center" shrinkToFit="1"/>
      <protection/>
    </xf>
    <xf numFmtId="176" fontId="19" fillId="0" borderId="13" xfId="15" applyNumberFormat="1" applyFont="1" applyFill="1" applyBorder="1" applyAlignment="1" applyProtection="1">
      <alignment vertical="center" shrinkToFit="1"/>
      <protection/>
    </xf>
    <xf numFmtId="176" fontId="19" fillId="0" borderId="11" xfId="15" applyNumberFormat="1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/>
    </xf>
    <xf numFmtId="39" fontId="5" fillId="0" borderId="0" xfId="15" applyFont="1" applyBorder="1" applyAlignment="1" applyProtection="1">
      <alignment horizontal="right"/>
      <protection locked="0"/>
    </xf>
    <xf numFmtId="176" fontId="3" fillId="0" borderId="27" xfId="15" applyNumberFormat="1" applyFont="1" applyBorder="1" applyAlignment="1" applyProtection="1">
      <alignment horizontal="center" vertical="center"/>
      <protection locked="0"/>
    </xf>
    <xf numFmtId="176" fontId="3" fillId="0" borderId="14" xfId="15" applyNumberFormat="1" applyFont="1" applyBorder="1" applyAlignment="1" applyProtection="1">
      <alignment horizontal="center" vertical="center"/>
      <protection locked="0"/>
    </xf>
    <xf numFmtId="176" fontId="3" fillId="0" borderId="28" xfId="15" applyNumberFormat="1" applyFont="1" applyBorder="1" applyAlignment="1" applyProtection="1">
      <alignment horizontal="center" vertical="center"/>
      <protection locked="0"/>
    </xf>
    <xf numFmtId="176" fontId="3" fillId="0" borderId="29" xfId="15" applyNumberFormat="1" applyFont="1" applyBorder="1" applyAlignment="1" applyProtection="1">
      <alignment horizontal="center" vertical="center"/>
      <protection locked="0"/>
    </xf>
    <xf numFmtId="176" fontId="19" fillId="0" borderId="5" xfId="15" applyNumberFormat="1" applyFont="1" applyBorder="1" applyAlignment="1" applyProtection="1">
      <alignment horizontal="left" vertical="center" shrinkToFit="1"/>
      <protection locked="0"/>
    </xf>
    <xf numFmtId="176" fontId="19" fillId="0" borderId="0" xfId="15" applyNumberFormat="1" applyFont="1" applyBorder="1" applyAlignment="1" applyProtection="1">
      <alignment vertical="center"/>
      <protection locked="0"/>
    </xf>
    <xf numFmtId="176" fontId="19" fillId="0" borderId="6" xfId="15" applyNumberFormat="1" applyFont="1" applyBorder="1" applyAlignment="1" applyProtection="1">
      <alignment vertical="center"/>
      <protection locked="0"/>
    </xf>
    <xf numFmtId="176" fontId="19" fillId="0" borderId="3" xfId="15" applyNumberFormat="1" applyFont="1" applyBorder="1" applyAlignment="1" applyProtection="1">
      <alignment vertical="center"/>
      <protection locked="0"/>
    </xf>
    <xf numFmtId="176" fontId="19" fillId="0" borderId="7" xfId="15" applyNumberFormat="1" applyFont="1" applyBorder="1" applyAlignment="1" applyProtection="1">
      <alignment vertical="center"/>
      <protection locked="0"/>
    </xf>
    <xf numFmtId="176" fontId="19" fillId="0" borderId="11" xfId="15" applyNumberFormat="1" applyFont="1" applyBorder="1" applyAlignment="1" applyProtection="1">
      <alignment horizontal="left" vertical="center" shrinkToFit="1"/>
      <protection locked="0"/>
    </xf>
    <xf numFmtId="176" fontId="19" fillId="0" borderId="4" xfId="15" applyNumberFormat="1" applyFont="1" applyBorder="1" applyAlignment="1" applyProtection="1">
      <alignment vertical="center"/>
      <protection locked="0"/>
    </xf>
    <xf numFmtId="176" fontId="19" fillId="0" borderId="30" xfId="15" applyNumberFormat="1" applyFont="1" applyBorder="1" applyAlignment="1" applyProtection="1">
      <alignment vertical="center"/>
      <protection locked="0"/>
    </xf>
    <xf numFmtId="176" fontId="19" fillId="0" borderId="8" xfId="15" applyNumberFormat="1" applyFont="1" applyBorder="1" applyAlignment="1" applyProtection="1">
      <alignment vertical="center"/>
      <protection locked="0"/>
    </xf>
    <xf numFmtId="176" fontId="19" fillId="0" borderId="2" xfId="15" applyNumberFormat="1" applyFont="1" applyBorder="1" applyAlignment="1" applyProtection="1">
      <alignment vertical="center"/>
      <protection locked="0"/>
    </xf>
    <xf numFmtId="176" fontId="4" fillId="0" borderId="0" xfId="15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0" xfId="15" applyNumberFormat="1" applyFont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24" fillId="0" borderId="0" xfId="15" applyNumberFormat="1" applyFont="1" applyAlignment="1" applyProtection="1">
      <alignment vertical="center"/>
      <protection locked="0"/>
    </xf>
    <xf numFmtId="39" fontId="10" fillId="0" borderId="0" xfId="15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39" fontId="3" fillId="0" borderId="31" xfId="15" applyFont="1" applyBorder="1" applyAlignment="1" applyProtection="1">
      <alignment horizontal="center" vertical="center" shrinkToFit="1"/>
      <protection locked="0"/>
    </xf>
    <xf numFmtId="177" fontId="3" fillId="0" borderId="14" xfId="0" applyNumberFormat="1" applyFont="1" applyBorder="1" applyAlignment="1">
      <alignment horizontal="center" vertical="center" shrinkToFit="1"/>
    </xf>
    <xf numFmtId="39" fontId="3" fillId="0" borderId="27" xfId="15" applyFont="1" applyBorder="1" applyAlignment="1" applyProtection="1">
      <alignment horizontal="center" vertical="center" shrinkToFit="1"/>
      <protection locked="0"/>
    </xf>
    <xf numFmtId="177" fontId="3" fillId="0" borderId="32" xfId="0" applyNumberFormat="1" applyFont="1" applyBorder="1" applyAlignment="1">
      <alignment horizontal="center" vertical="center" shrinkToFit="1"/>
    </xf>
    <xf numFmtId="176" fontId="3" fillId="0" borderId="13" xfId="15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39" fontId="9" fillId="0" borderId="33" xfId="15" applyFont="1" applyBorder="1" applyAlignment="1">
      <alignment horizontal="distributed" vertical="center"/>
      <protection/>
    </xf>
    <xf numFmtId="176" fontId="9" fillId="0" borderId="31" xfId="15" applyNumberFormat="1" applyFont="1" applyBorder="1" applyAlignment="1" applyProtection="1">
      <alignment horizontal="distributed" vertical="center"/>
      <protection/>
    </xf>
    <xf numFmtId="180" fontId="11" fillId="0" borderId="19" xfId="0" applyNumberFormat="1" applyFont="1" applyBorder="1" applyAlignment="1">
      <alignment vertical="center"/>
    </xf>
    <xf numFmtId="180" fontId="11" fillId="0" borderId="19" xfId="16" applyNumberFormat="1" applyFont="1" applyBorder="1" applyAlignment="1">
      <alignment vertical="center"/>
    </xf>
    <xf numFmtId="180" fontId="11" fillId="0" borderId="20" xfId="0" applyNumberFormat="1" applyFont="1" applyBorder="1" applyAlignment="1">
      <alignment vertical="center"/>
    </xf>
    <xf numFmtId="0" fontId="16" fillId="0" borderId="5" xfId="0" applyFont="1" applyFill="1" applyBorder="1" applyAlignment="1">
      <alignment horizontal="center" vertical="center" wrapText="1"/>
    </xf>
    <xf numFmtId="180" fontId="7" fillId="0" borderId="3" xfId="16" applyNumberFormat="1" applyFont="1" applyBorder="1" applyAlignment="1">
      <alignment vertical="center"/>
    </xf>
    <xf numFmtId="180" fontId="7" fillId="0" borderId="10" xfId="16" applyNumberFormat="1" applyFont="1" applyBorder="1" applyAlignment="1">
      <alignment vertical="center"/>
    </xf>
    <xf numFmtId="20" fontId="16" fillId="0" borderId="5" xfId="0" applyNumberFormat="1" applyFont="1" applyFill="1" applyBorder="1" applyAlignment="1">
      <alignment horizontal="center" vertical="center" wrapText="1"/>
    </xf>
    <xf numFmtId="180" fontId="7" fillId="0" borderId="3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vertical="center"/>
    </xf>
    <xf numFmtId="180" fontId="7" fillId="0" borderId="3" xfId="0" applyNumberFormat="1" applyFont="1" applyBorder="1" applyAlignment="1">
      <alignment vertical="top"/>
    </xf>
    <xf numFmtId="180" fontId="7" fillId="0" borderId="10" xfId="0" applyNumberFormat="1" applyFont="1" applyBorder="1" applyAlignment="1">
      <alignment vertical="top"/>
    </xf>
    <xf numFmtId="180" fontId="7" fillId="0" borderId="8" xfId="0" applyNumberFormat="1" applyFont="1" applyBorder="1" applyAlignment="1">
      <alignment vertical="top"/>
    </xf>
    <xf numFmtId="180" fontId="7" fillId="0" borderId="13" xfId="0" applyNumberFormat="1" applyFont="1" applyBorder="1" applyAlignment="1">
      <alignment vertical="top"/>
    </xf>
    <xf numFmtId="176" fontId="1" fillId="0" borderId="0" xfId="15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6" fontId="9" fillId="0" borderId="34" xfId="15" applyNumberFormat="1" applyFont="1" applyBorder="1" applyAlignment="1" applyProtection="1">
      <alignment horizontal="distributed" vertical="center" wrapText="1"/>
      <protection/>
    </xf>
    <xf numFmtId="39" fontId="9" fillId="0" borderId="35" xfId="15" applyFont="1" applyBorder="1" applyAlignment="1">
      <alignment horizontal="distributed" vertical="center" wrapText="1"/>
      <protection/>
    </xf>
    <xf numFmtId="176" fontId="9" fillId="0" borderId="17" xfId="15" applyNumberFormat="1" applyFont="1" applyBorder="1" applyAlignment="1" applyProtection="1">
      <alignment horizontal="distributed" vertical="center"/>
      <protection/>
    </xf>
    <xf numFmtId="0" fontId="9" fillId="0" borderId="3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176" fontId="9" fillId="0" borderId="36" xfId="15" applyNumberFormat="1" applyFont="1" applyBorder="1" applyAlignment="1" applyProtection="1">
      <alignment horizontal="distributed" vertical="center"/>
      <protection/>
    </xf>
    <xf numFmtId="0" fontId="9" fillId="0" borderId="37" xfId="0" applyFont="1" applyBorder="1" applyAlignment="1">
      <alignment horizontal="distributed" vertical="center"/>
    </xf>
    <xf numFmtId="0" fontId="9" fillId="0" borderId="38" xfId="0" applyFont="1" applyBorder="1" applyAlignment="1">
      <alignment horizontal="distributed" vertical="center"/>
    </xf>
    <xf numFmtId="176" fontId="9" fillId="0" borderId="15" xfId="15" applyNumberFormat="1" applyFont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176" fontId="9" fillId="0" borderId="19" xfId="15" applyNumberFormat="1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/>
    </xf>
    <xf numFmtId="176" fontId="9" fillId="0" borderId="40" xfId="15" applyNumberFormat="1" applyFont="1" applyBorder="1" applyAlignment="1" applyProtection="1">
      <alignment horizontal="distributed" vertical="center"/>
      <protection/>
    </xf>
    <xf numFmtId="0" fontId="10" fillId="0" borderId="0" xfId="0" applyFont="1" applyAlignment="1">
      <alignment vertical="center"/>
    </xf>
    <xf numFmtId="176" fontId="5" fillId="0" borderId="0" xfId="15" applyNumberFormat="1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39" fontId="8" fillId="0" borderId="4" xfId="15" applyFont="1" applyBorder="1" applyAlignment="1">
      <alignment horizontal="center" vertical="center"/>
      <protection/>
    </xf>
    <xf numFmtId="39" fontId="5" fillId="0" borderId="4" xfId="15" applyFont="1" applyBorder="1" applyAlignment="1">
      <alignment horizontal="right" vertical="center"/>
      <protection/>
    </xf>
    <xf numFmtId="176" fontId="1" fillId="0" borderId="0" xfId="15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176" fontId="10" fillId="0" borderId="0" xfId="15" applyNumberFormat="1" applyFont="1" applyFill="1" applyAlignment="1">
      <alignment vertical="center"/>
      <protection/>
    </xf>
    <xf numFmtId="0" fontId="10" fillId="0" borderId="0" xfId="0" applyFont="1" applyFill="1" applyAlignment="1">
      <alignment vertical="center"/>
    </xf>
    <xf numFmtId="176" fontId="5" fillId="0" borderId="0" xfId="15" applyNumberFormat="1" applyFont="1" applyFill="1" applyAlignment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39" fontId="18" fillId="0" borderId="4" xfId="15" applyFont="1" applyFill="1" applyBorder="1" applyAlignment="1">
      <alignment vertical="center"/>
      <protection/>
    </xf>
    <xf numFmtId="39" fontId="8" fillId="0" borderId="4" xfId="15" applyFont="1" applyFill="1" applyBorder="1" applyAlignment="1">
      <alignment vertical="center"/>
      <protection/>
    </xf>
    <xf numFmtId="39" fontId="5" fillId="0" borderId="4" xfId="15" applyFont="1" applyFill="1" applyBorder="1" applyAlignment="1">
      <alignment horizontal="right" vertical="center"/>
      <protection/>
    </xf>
    <xf numFmtId="176" fontId="9" fillId="0" borderId="16" xfId="15" applyNumberFormat="1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176" fontId="9" fillId="0" borderId="36" xfId="15" applyNumberFormat="1" applyFont="1" applyFill="1" applyBorder="1" applyAlignment="1" applyProtection="1">
      <alignment horizontal="center" vertical="center"/>
      <protection/>
    </xf>
    <xf numFmtId="176" fontId="9" fillId="0" borderId="35" xfId="15" applyNumberFormat="1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>
      <alignment horizontal="center" vertical="center"/>
    </xf>
    <xf numFmtId="176" fontId="9" fillId="0" borderId="36" xfId="15" applyNumberFormat="1" applyFont="1" applyFill="1" applyBorder="1" applyAlignment="1" applyProtection="1">
      <alignment horizontal="center" vertical="center" wrapText="1"/>
      <protection/>
    </xf>
    <xf numFmtId="0" fontId="9" fillId="0" borderId="38" xfId="0" applyFont="1" applyFill="1" applyBorder="1" applyAlignment="1">
      <alignment horizontal="center" vertical="center"/>
    </xf>
    <xf numFmtId="176" fontId="9" fillId="0" borderId="41" xfId="15" applyNumberFormat="1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>
      <alignment horizontal="center" vertical="center" wrapText="1"/>
    </xf>
    <xf numFmtId="176" fontId="1" fillId="0" borderId="0" xfId="15" applyNumberFormat="1" applyFont="1" applyAlignment="1" applyProtection="1">
      <alignment horizontal="center" vertical="center"/>
      <protection locked="0"/>
    </xf>
    <xf numFmtId="39" fontId="6" fillId="0" borderId="0" xfId="15" applyFont="1" applyBorder="1" applyAlignment="1" applyProtection="1">
      <alignment horizontal="center" vertical="center"/>
      <protection locked="0"/>
    </xf>
    <xf numFmtId="39" fontId="8" fillId="0" borderId="4" xfId="15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vertical="center"/>
    </xf>
    <xf numFmtId="176" fontId="3" fillId="0" borderId="16" xfId="15" applyNumberFormat="1" applyFont="1" applyBorder="1" applyAlignment="1" applyProtection="1">
      <alignment horizontal="distributed" vertical="center"/>
      <protection locked="0"/>
    </xf>
    <xf numFmtId="0" fontId="3" fillId="0" borderId="43" xfId="0" applyFont="1" applyBorder="1" applyAlignment="1">
      <alignment horizontal="distributed" vertical="center"/>
    </xf>
    <xf numFmtId="176" fontId="3" fillId="0" borderId="36" xfId="15" applyNumberFormat="1" applyFont="1" applyBorder="1" applyAlignment="1" applyProtection="1">
      <alignment horizontal="distributed" vertical="center"/>
      <protection locked="0"/>
    </xf>
    <xf numFmtId="39" fontId="3" fillId="0" borderId="35" xfId="15" applyFont="1" applyBorder="1" applyAlignment="1" applyProtection="1">
      <alignment horizontal="distributed" vertical="center"/>
      <protection locked="0"/>
    </xf>
    <xf numFmtId="39" fontId="3" fillId="0" borderId="36" xfId="15" applyFont="1" applyBorder="1" applyAlignment="1" applyProtection="1">
      <alignment horizontal="distributed" vertical="center"/>
      <protection locked="0"/>
    </xf>
    <xf numFmtId="0" fontId="0" fillId="0" borderId="38" xfId="0" applyBorder="1" applyAlignment="1">
      <alignment horizontal="distributed" vertical="center"/>
    </xf>
    <xf numFmtId="177" fontId="5" fillId="0" borderId="4" xfId="15" applyNumberFormat="1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176" fontId="3" fillId="0" borderId="36" xfId="15" applyNumberFormat="1" applyFont="1" applyBorder="1" applyAlignment="1" applyProtection="1">
      <alignment horizontal="distributed" vertical="center" shrinkToFit="1"/>
      <protection locked="0"/>
    </xf>
    <xf numFmtId="0" fontId="5" fillId="0" borderId="35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76" fontId="3" fillId="0" borderId="41" xfId="15" applyNumberFormat="1" applyFont="1" applyBorder="1" applyAlignment="1" applyProtection="1">
      <alignment horizontal="center" vertical="center" wrapText="1" shrinkToFit="1"/>
      <protection locked="0"/>
    </xf>
    <xf numFmtId="177" fontId="3" fillId="0" borderId="42" xfId="0" applyNumberFormat="1" applyFont="1" applyBorder="1" applyAlignment="1">
      <alignment horizontal="center" vertical="center" wrapText="1" shrinkToFit="1"/>
    </xf>
    <xf numFmtId="177" fontId="1" fillId="0" borderId="0" xfId="15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7" fontId="25" fillId="0" borderId="0" xfId="15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right" vertical="center"/>
    </xf>
    <xf numFmtId="39" fontId="10" fillId="0" borderId="0" xfId="15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39" fontId="10" fillId="0" borderId="0" xfId="15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176" fontId="3" fillId="0" borderId="41" xfId="15" applyNumberFormat="1" applyFont="1" applyBorder="1" applyAlignment="1" applyProtection="1" quotePrefix="1">
      <alignment horizontal="center" vertical="center" wrapText="1" shrinkToFit="1"/>
      <protection locked="0"/>
    </xf>
    <xf numFmtId="177" fontId="3" fillId="0" borderId="44" xfId="15" applyNumberFormat="1" applyFont="1" applyBorder="1" applyAlignment="1" applyProtection="1" quotePrefix="1">
      <alignment horizontal="center" vertical="center" wrapText="1" shrinkToFit="1"/>
      <protection locked="0"/>
    </xf>
    <xf numFmtId="177" fontId="3" fillId="0" borderId="44" xfId="15" applyNumberFormat="1" applyFont="1" applyBorder="1" applyAlignment="1" applyProtection="1">
      <alignment horizontal="center" vertical="center" wrapText="1" shrinkToFit="1"/>
      <protection locked="0"/>
    </xf>
    <xf numFmtId="177" fontId="3" fillId="0" borderId="44" xfId="0" applyNumberFormat="1" applyFont="1" applyBorder="1" applyAlignment="1">
      <alignment horizontal="center" vertical="center" wrapText="1" shrinkToFit="1"/>
    </xf>
    <xf numFmtId="39" fontId="8" fillId="0" borderId="4" xfId="15" applyFont="1" applyBorder="1" applyAlignment="1" applyProtection="1">
      <alignment horizontal="right" vertical="center"/>
      <protection locked="0"/>
    </xf>
    <xf numFmtId="176" fontId="3" fillId="0" borderId="36" xfId="15" applyNumberFormat="1" applyFont="1" applyBorder="1" applyAlignment="1" applyProtection="1">
      <alignment horizontal="center" vertical="center" wrapText="1" shrinkToFit="1"/>
      <protection locked="0"/>
    </xf>
    <xf numFmtId="176" fontId="3" fillId="0" borderId="35" xfId="15" applyNumberFormat="1" applyFont="1" applyBorder="1" applyAlignment="1" applyProtection="1">
      <alignment horizontal="center" vertical="center" wrapText="1" shrinkToFit="1"/>
      <protection locked="0"/>
    </xf>
    <xf numFmtId="176" fontId="3" fillId="0" borderId="45" xfId="15" applyNumberFormat="1" applyFont="1" applyBorder="1" applyAlignment="1" applyProtection="1">
      <alignment horizontal="center" vertical="center" wrapText="1" shrinkToFit="1"/>
      <protection locked="0"/>
    </xf>
    <xf numFmtId="176" fontId="3" fillId="0" borderId="37" xfId="15" applyNumberFormat="1" applyFont="1" applyBorder="1" applyAlignment="1" applyProtection="1">
      <alignment horizontal="center" vertical="center" wrapText="1" shrinkToFit="1"/>
      <protection locked="0"/>
    </xf>
    <xf numFmtId="0" fontId="16" fillId="0" borderId="4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6" fillId="0" borderId="16" xfId="0" applyFont="1" applyBorder="1" applyAlignment="1">
      <alignment horizontal="distributed" vertical="center" wrapText="1"/>
    </xf>
    <xf numFmtId="0" fontId="16" fillId="0" borderId="43" xfId="0" applyFont="1" applyBorder="1" applyAlignment="1">
      <alignment horizontal="distributed" vertical="center" wrapText="1"/>
    </xf>
    <xf numFmtId="0" fontId="16" fillId="0" borderId="46" xfId="0" applyFont="1" applyBorder="1" applyAlignment="1">
      <alignment horizontal="distributed" vertical="center" wrapText="1"/>
    </xf>
    <xf numFmtId="0" fontId="16" fillId="0" borderId="36" xfId="0" applyFont="1" applyBorder="1" applyAlignment="1">
      <alignment horizontal="distributed" vertical="center" wrapText="1"/>
    </xf>
    <xf numFmtId="0" fontId="16" fillId="0" borderId="37" xfId="0" applyFont="1" applyBorder="1" applyAlignment="1">
      <alignment horizontal="distributed" vertical="center" wrapText="1"/>
    </xf>
    <xf numFmtId="0" fontId="16" fillId="0" borderId="35" xfId="0" applyFont="1" applyBorder="1" applyAlignment="1">
      <alignment horizontal="distributed" vertical="center" wrapText="1"/>
    </xf>
  </cellXfs>
  <cellStyles count="9">
    <cellStyle name="Normal" xfId="0"/>
    <cellStyle name="一般_附屬單位綜計表-決算91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D6" sqref="D6"/>
    </sheetView>
  </sheetViews>
  <sheetFormatPr defaultColWidth="9.00390625" defaultRowHeight="24" customHeight="1"/>
  <cols>
    <col min="1" max="1" width="10.875" style="1" customWidth="1"/>
    <col min="2" max="2" width="5.625" style="1" customWidth="1"/>
    <col min="3" max="3" width="17.00390625" style="1" customWidth="1"/>
    <col min="4" max="4" width="11.625" style="1" customWidth="1"/>
    <col min="5" max="5" width="5.50390625" style="1" customWidth="1"/>
    <col min="6" max="6" width="11.625" style="1" customWidth="1"/>
    <col min="7" max="7" width="5.875" style="1" customWidth="1"/>
    <col min="8" max="8" width="12.375" style="1" customWidth="1"/>
    <col min="9" max="9" width="7.375" style="1" customWidth="1"/>
    <col min="10" max="16384" width="9.00390625" style="1" customWidth="1"/>
  </cols>
  <sheetData>
    <row r="1" spans="1:9" ht="30.75" customHeight="1">
      <c r="A1" s="157" t="s">
        <v>79</v>
      </c>
      <c r="B1" s="158"/>
      <c r="C1" s="158"/>
      <c r="D1" s="158"/>
      <c r="E1" s="158"/>
      <c r="F1" s="158"/>
      <c r="G1" s="158"/>
      <c r="H1" s="158"/>
      <c r="I1" s="158"/>
    </row>
    <row r="2" spans="1:9" ht="24.75" customHeight="1">
      <c r="A2" s="91" t="s">
        <v>80</v>
      </c>
      <c r="B2" s="174"/>
      <c r="C2" s="174"/>
      <c r="D2" s="174"/>
      <c r="E2" s="174"/>
      <c r="F2" s="174"/>
      <c r="G2" s="174"/>
      <c r="H2" s="175" t="s">
        <v>81</v>
      </c>
      <c r="I2" s="176"/>
    </row>
    <row r="3" spans="1:9" ht="24" customHeight="1" thickBot="1">
      <c r="A3" s="71"/>
      <c r="B3" s="71"/>
      <c r="C3" s="177" t="s">
        <v>82</v>
      </c>
      <c r="D3" s="177"/>
      <c r="E3" s="177"/>
      <c r="F3" s="177"/>
      <c r="G3" s="177"/>
      <c r="H3" s="178" t="s">
        <v>83</v>
      </c>
      <c r="I3" s="178"/>
    </row>
    <row r="4" spans="1:9" ht="30" customHeight="1">
      <c r="A4" s="159" t="s">
        <v>84</v>
      </c>
      <c r="B4" s="160"/>
      <c r="C4" s="161" t="s">
        <v>0</v>
      </c>
      <c r="D4" s="164" t="s">
        <v>85</v>
      </c>
      <c r="E4" s="165"/>
      <c r="F4" s="165"/>
      <c r="G4" s="165"/>
      <c r="H4" s="165"/>
      <c r="I4" s="166"/>
    </row>
    <row r="5" spans="1:9" ht="27" customHeight="1">
      <c r="A5" s="167" t="s">
        <v>86</v>
      </c>
      <c r="B5" s="169" t="s">
        <v>1</v>
      </c>
      <c r="C5" s="162"/>
      <c r="D5" s="171" t="s">
        <v>139</v>
      </c>
      <c r="E5" s="172"/>
      <c r="F5" s="173" t="s">
        <v>87</v>
      </c>
      <c r="G5" s="142"/>
      <c r="H5" s="143" t="s">
        <v>88</v>
      </c>
      <c r="I5" s="90"/>
    </row>
    <row r="6" spans="1:9" ht="24" customHeight="1" thickBot="1">
      <c r="A6" s="168"/>
      <c r="B6" s="170"/>
      <c r="C6" s="163"/>
      <c r="D6" s="73" t="s">
        <v>89</v>
      </c>
      <c r="E6" s="2" t="s">
        <v>1</v>
      </c>
      <c r="F6" s="73" t="s">
        <v>89</v>
      </c>
      <c r="G6" s="2" t="s">
        <v>1</v>
      </c>
      <c r="H6" s="74" t="s">
        <v>2</v>
      </c>
      <c r="I6" s="3" t="s">
        <v>1</v>
      </c>
    </row>
    <row r="7" spans="1:9" ht="23.25" customHeight="1">
      <c r="A7" s="75">
        <f>SUM(A8:A11)</f>
        <v>1193972842</v>
      </c>
      <c r="B7" s="76">
        <f>IF(A7=0,,(+A7/A$7)*100)</f>
        <v>100</v>
      </c>
      <c r="C7" s="77" t="s">
        <v>3</v>
      </c>
      <c r="D7" s="76">
        <f>SUM(D8:D11)</f>
        <v>1190869006</v>
      </c>
      <c r="E7" s="76">
        <f aca="true" t="shared" si="0" ref="E7:E33">IF(D7=0,,(+D7/D$7)*100)</f>
        <v>100</v>
      </c>
      <c r="F7" s="76">
        <f>SUM(F8:F11)</f>
        <v>1377511000</v>
      </c>
      <c r="G7" s="76">
        <f aca="true" t="shared" si="1" ref="G7:G33">IF(F7=0,,(+F7/F$7)*100)</f>
        <v>100</v>
      </c>
      <c r="H7" s="76">
        <f>D7-F7</f>
        <v>-186641994</v>
      </c>
      <c r="I7" s="78">
        <f aca="true" t="shared" si="2" ref="I7:I33">IF(H7=0,,(+H7/F7)*100)</f>
        <v>-13.549219861039221</v>
      </c>
    </row>
    <row r="8" spans="1:9" ht="23.25" customHeight="1">
      <c r="A8" s="79">
        <v>38403625</v>
      </c>
      <c r="B8" s="80">
        <v>3.2164571629343643</v>
      </c>
      <c r="C8" s="4" t="s">
        <v>4</v>
      </c>
      <c r="D8" s="80">
        <v>36213657</v>
      </c>
      <c r="E8" s="80">
        <f t="shared" si="0"/>
        <v>3.04094378286305</v>
      </c>
      <c r="F8" s="80">
        <v>41393000</v>
      </c>
      <c r="G8" s="80">
        <f t="shared" si="1"/>
        <v>3.004912483457482</v>
      </c>
      <c r="H8" s="80">
        <v>-5179343</v>
      </c>
      <c r="I8" s="81">
        <f t="shared" si="2"/>
        <v>-12.512605996182929</v>
      </c>
    </row>
    <row r="9" spans="1:9" ht="23.25" customHeight="1">
      <c r="A9" s="79">
        <v>896043207</v>
      </c>
      <c r="B9" s="80">
        <v>75.04720170176199</v>
      </c>
      <c r="C9" s="4" t="s">
        <v>90</v>
      </c>
      <c r="D9" s="80">
        <v>949957972</v>
      </c>
      <c r="E9" s="80">
        <f t="shared" si="0"/>
        <v>79.7701482878294</v>
      </c>
      <c r="F9" s="80">
        <v>1094479000</v>
      </c>
      <c r="G9" s="80">
        <f t="shared" si="1"/>
        <v>79.45337641586892</v>
      </c>
      <c r="H9" s="80">
        <v>-144521028</v>
      </c>
      <c r="I9" s="81">
        <f t="shared" si="2"/>
        <v>-13.204550110143732</v>
      </c>
    </row>
    <row r="10" spans="1:9" ht="23.25" customHeight="1">
      <c r="A10" s="79">
        <v>0</v>
      </c>
      <c r="B10" s="80">
        <v>0</v>
      </c>
      <c r="C10" s="4" t="s">
        <v>5</v>
      </c>
      <c r="D10" s="80">
        <v>0</v>
      </c>
      <c r="E10" s="80">
        <f t="shared" si="0"/>
        <v>0</v>
      </c>
      <c r="F10" s="80">
        <v>4800000</v>
      </c>
      <c r="G10" s="80">
        <f t="shared" si="1"/>
        <v>0.3484545676949222</v>
      </c>
      <c r="H10" s="80">
        <v>-4800000</v>
      </c>
      <c r="I10" s="81">
        <f t="shared" si="2"/>
        <v>-100</v>
      </c>
    </row>
    <row r="11" spans="1:9" ht="23.25" customHeight="1">
      <c r="A11" s="79">
        <v>259526010</v>
      </c>
      <c r="B11" s="80">
        <v>21.736341135303647</v>
      </c>
      <c r="C11" s="4" t="s">
        <v>6</v>
      </c>
      <c r="D11" s="80">
        <v>204697377</v>
      </c>
      <c r="E11" s="80">
        <f t="shared" si="0"/>
        <v>17.18890792930755</v>
      </c>
      <c r="F11" s="80">
        <v>236839000</v>
      </c>
      <c r="G11" s="80">
        <f t="shared" si="1"/>
        <v>17.193256532978683</v>
      </c>
      <c r="H11" s="80">
        <v>-32141623</v>
      </c>
      <c r="I11" s="81">
        <f t="shared" si="2"/>
        <v>-13.571085420897742</v>
      </c>
    </row>
    <row r="12" spans="1:9" ht="23.25" customHeight="1">
      <c r="A12" s="82">
        <v>977252429</v>
      </c>
      <c r="B12" s="83">
        <v>81.84879878532446</v>
      </c>
      <c r="C12" s="84" t="s">
        <v>7</v>
      </c>
      <c r="D12" s="83">
        <f>SUM(D13:D16)</f>
        <v>1025898914</v>
      </c>
      <c r="E12" s="83">
        <f t="shared" si="0"/>
        <v>86.14708325022946</v>
      </c>
      <c r="F12" s="83">
        <f>SUM(F13:F16)</f>
        <v>1257836000</v>
      </c>
      <c r="G12" s="83">
        <f t="shared" si="1"/>
        <v>91.31222908564796</v>
      </c>
      <c r="H12" s="83">
        <f>SUM(H13:H16)</f>
        <v>-231937086</v>
      </c>
      <c r="I12" s="78">
        <f t="shared" si="2"/>
        <v>-18.4393741314448</v>
      </c>
    </row>
    <row r="13" spans="1:9" ht="23.25" customHeight="1">
      <c r="A13" s="79">
        <v>42427539</v>
      </c>
      <c r="B13" s="80">
        <v>3.553476051342213</v>
      </c>
      <c r="C13" s="4" t="s">
        <v>8</v>
      </c>
      <c r="D13" s="80">
        <v>46446838</v>
      </c>
      <c r="E13" s="80">
        <f t="shared" si="0"/>
        <v>3.9002474466952415</v>
      </c>
      <c r="F13" s="80">
        <v>54724000</v>
      </c>
      <c r="G13" s="80">
        <f t="shared" si="1"/>
        <v>3.972672450528526</v>
      </c>
      <c r="H13" s="80">
        <v>-8277162</v>
      </c>
      <c r="I13" s="81">
        <f t="shared" si="2"/>
        <v>-15.125286894232879</v>
      </c>
    </row>
    <row r="14" spans="1:9" ht="23.25" customHeight="1">
      <c r="A14" s="79">
        <v>867423363</v>
      </c>
      <c r="B14" s="80">
        <v>72.65017532115692</v>
      </c>
      <c r="C14" s="4" t="s">
        <v>91</v>
      </c>
      <c r="D14" s="80">
        <v>921990645</v>
      </c>
      <c r="E14" s="80">
        <f t="shared" si="0"/>
        <v>77.42166773630852</v>
      </c>
      <c r="F14" s="80">
        <v>1094949000</v>
      </c>
      <c r="G14" s="80">
        <f t="shared" si="1"/>
        <v>79.48749592562237</v>
      </c>
      <c r="H14" s="80">
        <v>-172958355</v>
      </c>
      <c r="I14" s="81">
        <f t="shared" si="2"/>
        <v>-15.796019266650777</v>
      </c>
    </row>
    <row r="15" spans="1:9" ht="23.25" customHeight="1">
      <c r="A15" s="79">
        <v>0</v>
      </c>
      <c r="B15" s="80">
        <v>0</v>
      </c>
      <c r="C15" s="4" t="s">
        <v>9</v>
      </c>
      <c r="D15" s="80">
        <v>0</v>
      </c>
      <c r="E15" s="80">
        <f t="shared" si="0"/>
        <v>0</v>
      </c>
      <c r="F15" s="80">
        <v>0</v>
      </c>
      <c r="G15" s="80">
        <f t="shared" si="1"/>
        <v>0</v>
      </c>
      <c r="H15" s="80">
        <v>0</v>
      </c>
      <c r="I15" s="81">
        <f t="shared" si="2"/>
        <v>0</v>
      </c>
    </row>
    <row r="16" spans="1:9" ht="23.25" customHeight="1">
      <c r="A16" s="79">
        <v>67401527</v>
      </c>
      <c r="B16" s="80">
        <v>5.645147412825324</v>
      </c>
      <c r="C16" s="4" t="s">
        <v>10</v>
      </c>
      <c r="D16" s="80">
        <v>57461431</v>
      </c>
      <c r="E16" s="80">
        <f t="shared" si="0"/>
        <v>4.825168067225691</v>
      </c>
      <c r="F16" s="80">
        <v>108163000</v>
      </c>
      <c r="G16" s="80">
        <f t="shared" si="1"/>
        <v>7.8520607094970565</v>
      </c>
      <c r="H16" s="80">
        <v>-50701569</v>
      </c>
      <c r="I16" s="81">
        <f t="shared" si="2"/>
        <v>-46.8751504673502</v>
      </c>
    </row>
    <row r="17" spans="1:9" ht="23.25" customHeight="1">
      <c r="A17" s="82">
        <v>216720413</v>
      </c>
      <c r="B17" s="83">
        <v>18.151201214675535</v>
      </c>
      <c r="C17" s="84" t="s">
        <v>11</v>
      </c>
      <c r="D17" s="83">
        <f>D7-D12</f>
        <v>164970092</v>
      </c>
      <c r="E17" s="83">
        <f t="shared" si="0"/>
        <v>13.852916749770545</v>
      </c>
      <c r="F17" s="83">
        <f>F7-F12</f>
        <v>119675000</v>
      </c>
      <c r="G17" s="83">
        <f t="shared" si="1"/>
        <v>8.687770914352045</v>
      </c>
      <c r="H17" s="83">
        <f>H7-H12</f>
        <v>45295092</v>
      </c>
      <c r="I17" s="78">
        <f t="shared" si="2"/>
        <v>37.84841612701065</v>
      </c>
    </row>
    <row r="18" spans="1:9" ht="23.25" customHeight="1">
      <c r="A18" s="82">
        <v>41472444</v>
      </c>
      <c r="B18" s="83">
        <v>3.4734830258392093</v>
      </c>
      <c r="C18" s="84" t="s">
        <v>12</v>
      </c>
      <c r="D18" s="83">
        <f>SUM(D19:D21)</f>
        <v>50597078</v>
      </c>
      <c r="E18" s="83">
        <f t="shared" si="0"/>
        <v>4.248752612174374</v>
      </c>
      <c r="F18" s="83">
        <f>SUM(F19:F21)</f>
        <v>78603000</v>
      </c>
      <c r="G18" s="83">
        <f t="shared" si="1"/>
        <v>5.706161330109161</v>
      </c>
      <c r="H18" s="83">
        <f>SUM(H19:H21)</f>
        <v>-28005922</v>
      </c>
      <c r="I18" s="78">
        <f t="shared" si="2"/>
        <v>-35.629584112565674</v>
      </c>
    </row>
    <row r="19" spans="1:9" ht="20.25" customHeight="1">
      <c r="A19" s="79">
        <v>0</v>
      </c>
      <c r="B19" s="80">
        <v>0</v>
      </c>
      <c r="C19" s="4" t="s">
        <v>13</v>
      </c>
      <c r="D19" s="80">
        <v>0</v>
      </c>
      <c r="E19" s="80">
        <f t="shared" si="0"/>
        <v>0</v>
      </c>
      <c r="F19" s="80">
        <v>0</v>
      </c>
      <c r="G19" s="80">
        <f t="shared" si="1"/>
        <v>0</v>
      </c>
      <c r="H19" s="80">
        <v>0</v>
      </c>
      <c r="I19" s="81">
        <f t="shared" si="2"/>
        <v>0</v>
      </c>
    </row>
    <row r="20" spans="1:9" ht="21" customHeight="1">
      <c r="A20" s="79">
        <v>41472444</v>
      </c>
      <c r="B20" s="80">
        <v>3.4734830258392093</v>
      </c>
      <c r="C20" s="4" t="s">
        <v>14</v>
      </c>
      <c r="D20" s="80">
        <v>50597078</v>
      </c>
      <c r="E20" s="80">
        <f t="shared" si="0"/>
        <v>4.248752612174374</v>
      </c>
      <c r="F20" s="80">
        <v>78603000</v>
      </c>
      <c r="G20" s="80">
        <f t="shared" si="1"/>
        <v>5.706161330109161</v>
      </c>
      <c r="H20" s="80">
        <v>-28005922</v>
      </c>
      <c r="I20" s="81">
        <f t="shared" si="2"/>
        <v>-35.629584112565674</v>
      </c>
    </row>
    <row r="21" spans="1:9" ht="18.75" customHeight="1">
      <c r="A21" s="79">
        <v>0</v>
      </c>
      <c r="B21" s="80">
        <v>0</v>
      </c>
      <c r="C21" s="4" t="s">
        <v>15</v>
      </c>
      <c r="D21" s="80">
        <v>0</v>
      </c>
      <c r="E21" s="80">
        <f t="shared" si="0"/>
        <v>0</v>
      </c>
      <c r="F21" s="80">
        <v>0</v>
      </c>
      <c r="G21" s="80">
        <f t="shared" si="1"/>
        <v>0</v>
      </c>
      <c r="H21" s="80">
        <v>0</v>
      </c>
      <c r="I21" s="81">
        <f t="shared" si="2"/>
        <v>0</v>
      </c>
    </row>
    <row r="22" spans="1:9" ht="23.25" customHeight="1">
      <c r="A22" s="82">
        <v>175247969</v>
      </c>
      <c r="B22" s="83">
        <v>14.677718188836325</v>
      </c>
      <c r="C22" s="84" t="s">
        <v>16</v>
      </c>
      <c r="D22" s="83">
        <f>D17-D18</f>
        <v>114373014</v>
      </c>
      <c r="E22" s="83">
        <f t="shared" si="0"/>
        <v>9.604164137596172</v>
      </c>
      <c r="F22" s="83">
        <f>F17-F18</f>
        <v>41072000</v>
      </c>
      <c r="G22" s="83">
        <f t="shared" si="1"/>
        <v>2.9816095842428845</v>
      </c>
      <c r="H22" s="83">
        <f>H17-H18</f>
        <v>73301014</v>
      </c>
      <c r="I22" s="78">
        <f t="shared" si="2"/>
        <v>178.46955103233347</v>
      </c>
    </row>
    <row r="23" spans="1:9" ht="23.25" customHeight="1">
      <c r="A23" s="82">
        <v>21259115</v>
      </c>
      <c r="B23" s="83">
        <v>1.7805358926245998</v>
      </c>
      <c r="C23" s="84" t="s">
        <v>17</v>
      </c>
      <c r="D23" s="83">
        <f>SUM(D24:D25)</f>
        <v>21224823</v>
      </c>
      <c r="E23" s="83">
        <f t="shared" si="0"/>
        <v>1.7822970362871295</v>
      </c>
      <c r="F23" s="83">
        <f>SUM(F24:F25)</f>
        <v>34048000</v>
      </c>
      <c r="G23" s="83">
        <f t="shared" si="1"/>
        <v>2.4717044001826483</v>
      </c>
      <c r="H23" s="83">
        <f>SUM(H24:H25)</f>
        <v>-12823177</v>
      </c>
      <c r="I23" s="78">
        <f t="shared" si="2"/>
        <v>-37.66205650845865</v>
      </c>
    </row>
    <row r="24" spans="1:9" ht="20.25" customHeight="1">
      <c r="A24" s="79">
        <v>4810025</v>
      </c>
      <c r="B24" s="80">
        <v>0.4028588281742509</v>
      </c>
      <c r="C24" s="4" t="s">
        <v>18</v>
      </c>
      <c r="D24" s="80">
        <v>5713243</v>
      </c>
      <c r="E24" s="80">
        <f t="shared" si="0"/>
        <v>0.4797541099159314</v>
      </c>
      <c r="F24" s="80">
        <v>3080000</v>
      </c>
      <c r="G24" s="80">
        <f t="shared" si="1"/>
        <v>0.2235916809375751</v>
      </c>
      <c r="H24" s="80">
        <v>2633243</v>
      </c>
      <c r="I24" s="81">
        <f t="shared" si="2"/>
        <v>85.4949025974026</v>
      </c>
    </row>
    <row r="25" spans="1:9" ht="20.25" customHeight="1">
      <c r="A25" s="79">
        <v>16449090</v>
      </c>
      <c r="B25" s="80">
        <v>1.3776770644503489</v>
      </c>
      <c r="C25" s="4" t="s">
        <v>19</v>
      </c>
      <c r="D25" s="80">
        <v>15511580</v>
      </c>
      <c r="E25" s="80">
        <f t="shared" si="0"/>
        <v>1.3025429263711983</v>
      </c>
      <c r="F25" s="80">
        <v>30968000</v>
      </c>
      <c r="G25" s="80">
        <f t="shared" si="1"/>
        <v>2.248112719245073</v>
      </c>
      <c r="H25" s="80">
        <v>-15456420</v>
      </c>
      <c r="I25" s="81">
        <f t="shared" si="2"/>
        <v>-49.910940325497286</v>
      </c>
    </row>
    <row r="26" spans="1:9" ht="23.25" customHeight="1">
      <c r="A26" s="82">
        <v>17530836</v>
      </c>
      <c r="B26" s="83">
        <v>1.4682776176579067</v>
      </c>
      <c r="C26" s="84" t="s">
        <v>20</v>
      </c>
      <c r="D26" s="83">
        <f>SUM(D27:D29)</f>
        <v>23982998</v>
      </c>
      <c r="E26" s="83">
        <f t="shared" si="0"/>
        <v>2.013907312992912</v>
      </c>
      <c r="F26" s="83">
        <f>SUM(F27:F29)</f>
        <v>24396000</v>
      </c>
      <c r="G26" s="83">
        <f t="shared" si="1"/>
        <v>1.7710203403094422</v>
      </c>
      <c r="H26" s="83">
        <f>SUM(H27:H29)</f>
        <v>-413002</v>
      </c>
      <c r="I26" s="78">
        <f t="shared" si="2"/>
        <v>-1.6929086735530414</v>
      </c>
    </row>
    <row r="27" spans="1:9" ht="21" customHeight="1">
      <c r="A27" s="79">
        <v>0</v>
      </c>
      <c r="B27" s="80">
        <v>0</v>
      </c>
      <c r="C27" s="4" t="s">
        <v>21</v>
      </c>
      <c r="D27" s="80">
        <v>0</v>
      </c>
      <c r="E27" s="80">
        <f t="shared" si="0"/>
        <v>0</v>
      </c>
      <c r="F27" s="80">
        <v>50000</v>
      </c>
      <c r="G27" s="80">
        <f t="shared" si="1"/>
        <v>0.00362973508015544</v>
      </c>
      <c r="H27" s="80">
        <v>-50000</v>
      </c>
      <c r="I27" s="81">
        <f t="shared" si="2"/>
        <v>-100</v>
      </c>
    </row>
    <row r="28" spans="1:9" ht="20.25" customHeight="1">
      <c r="A28" s="79">
        <v>0</v>
      </c>
      <c r="B28" s="80">
        <v>0</v>
      </c>
      <c r="C28" s="4" t="s">
        <v>22</v>
      </c>
      <c r="D28" s="80">
        <v>0</v>
      </c>
      <c r="E28" s="80">
        <f t="shared" si="0"/>
        <v>0</v>
      </c>
      <c r="F28" s="80">
        <v>0</v>
      </c>
      <c r="G28" s="80">
        <f t="shared" si="1"/>
        <v>0</v>
      </c>
      <c r="H28" s="80">
        <v>0</v>
      </c>
      <c r="I28" s="81">
        <f t="shared" si="2"/>
        <v>0</v>
      </c>
    </row>
    <row r="29" spans="1:9" ht="23.25" customHeight="1">
      <c r="A29" s="79">
        <v>17530836</v>
      </c>
      <c r="B29" s="80">
        <v>1.4682776176579067</v>
      </c>
      <c r="C29" s="4" t="s">
        <v>23</v>
      </c>
      <c r="D29" s="80">
        <v>23982998</v>
      </c>
      <c r="E29" s="80">
        <f t="shared" si="0"/>
        <v>2.013907312992912</v>
      </c>
      <c r="F29" s="80">
        <v>24346000</v>
      </c>
      <c r="G29" s="80">
        <f t="shared" si="1"/>
        <v>1.7673906052292867</v>
      </c>
      <c r="H29" s="80">
        <v>-363002</v>
      </c>
      <c r="I29" s="81">
        <f t="shared" si="2"/>
        <v>-1.491012897395876</v>
      </c>
    </row>
    <row r="30" spans="1:9" ht="23.25" customHeight="1">
      <c r="A30" s="82">
        <v>3728279</v>
      </c>
      <c r="B30" s="83">
        <v>0.3122582749666931</v>
      </c>
      <c r="C30" s="84" t="s">
        <v>92</v>
      </c>
      <c r="D30" s="83">
        <f>D23-D26</f>
        <v>-2758175</v>
      </c>
      <c r="E30" s="83">
        <f t="shared" si="0"/>
        <v>-0.23161027670578235</v>
      </c>
      <c r="F30" s="83">
        <f>F23-F26</f>
        <v>9652000</v>
      </c>
      <c r="G30" s="83">
        <f t="shared" si="1"/>
        <v>0.700684059873206</v>
      </c>
      <c r="H30" s="83">
        <f>H23-H26</f>
        <v>-12410175</v>
      </c>
      <c r="I30" s="78">
        <f t="shared" si="2"/>
        <v>-128.57620182345627</v>
      </c>
    </row>
    <row r="31" spans="1:9" ht="23.25" customHeight="1">
      <c r="A31" s="82">
        <v>178976248</v>
      </c>
      <c r="B31" s="83">
        <v>14.989976463803018</v>
      </c>
      <c r="C31" s="84" t="s">
        <v>24</v>
      </c>
      <c r="D31" s="83">
        <f>D22+D30</f>
        <v>111614839</v>
      </c>
      <c r="E31" s="83">
        <f t="shared" si="0"/>
        <v>9.37255386089039</v>
      </c>
      <c r="F31" s="83">
        <f>F22+F30</f>
        <v>50724000</v>
      </c>
      <c r="G31" s="83">
        <f t="shared" si="1"/>
        <v>3.6822936441160907</v>
      </c>
      <c r="H31" s="83">
        <f>H22+H30</f>
        <v>60890839</v>
      </c>
      <c r="I31" s="78">
        <f t="shared" si="2"/>
        <v>120.04344886049995</v>
      </c>
    </row>
    <row r="32" spans="1:9" ht="23.25" customHeight="1">
      <c r="A32" s="82">
        <v>4234402</v>
      </c>
      <c r="B32" s="83">
        <v>0.3546481001114764</v>
      </c>
      <c r="C32" s="84" t="s">
        <v>25</v>
      </c>
      <c r="D32" s="83">
        <v>1299936</v>
      </c>
      <c r="E32" s="83">
        <f t="shared" si="0"/>
        <v>0.10915860547637765</v>
      </c>
      <c r="F32" s="83">
        <v>176000</v>
      </c>
      <c r="G32" s="83">
        <f t="shared" si="1"/>
        <v>0.012776667482147149</v>
      </c>
      <c r="H32" s="83">
        <v>1123936</v>
      </c>
      <c r="I32" s="78">
        <f t="shared" si="2"/>
        <v>638.6</v>
      </c>
    </row>
    <row r="33" spans="1:9" ht="23.25" customHeight="1" thickBot="1">
      <c r="A33" s="85">
        <v>174741846</v>
      </c>
      <c r="B33" s="86">
        <v>14.63532836369154</v>
      </c>
      <c r="C33" s="87" t="s">
        <v>93</v>
      </c>
      <c r="D33" s="88">
        <f>D31-D32</f>
        <v>110314903</v>
      </c>
      <c r="E33" s="88">
        <f t="shared" si="0"/>
        <v>9.26339525541401</v>
      </c>
      <c r="F33" s="88">
        <f>F31-F32</f>
        <v>50548000</v>
      </c>
      <c r="G33" s="88">
        <f t="shared" si="1"/>
        <v>3.6695169766339437</v>
      </c>
      <c r="H33" s="88">
        <f>H31-H32</f>
        <v>59766903</v>
      </c>
      <c r="I33" s="89">
        <f t="shared" si="2"/>
        <v>118.23791841418058</v>
      </c>
    </row>
  </sheetData>
  <mergeCells count="13">
    <mergeCell ref="H2:I2"/>
    <mergeCell ref="C3:G3"/>
    <mergeCell ref="H3:I3"/>
    <mergeCell ref="A1:I1"/>
    <mergeCell ref="A4:B4"/>
    <mergeCell ref="C4:C6"/>
    <mergeCell ref="D4:I4"/>
    <mergeCell ref="A5:A6"/>
    <mergeCell ref="B5:B6"/>
    <mergeCell ref="D5:E5"/>
    <mergeCell ref="F5:G5"/>
    <mergeCell ref="H5:I5"/>
    <mergeCell ref="A2:G2"/>
  </mergeCells>
  <printOptions horizontalCentered="1" verticalCentered="1"/>
  <pageMargins left="0.3937007874015748" right="0.3937007874015748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B5" sqref="B5"/>
    </sheetView>
  </sheetViews>
  <sheetFormatPr defaultColWidth="9.00390625" defaultRowHeight="16.5"/>
  <cols>
    <col min="1" max="1" width="15.625" style="5" customWidth="1"/>
    <col min="2" max="2" width="11.625" style="5" customWidth="1"/>
    <col min="3" max="3" width="5.50390625" style="5" customWidth="1"/>
    <col min="4" max="4" width="12.625" style="5" customWidth="1"/>
    <col min="5" max="5" width="5.625" style="5" customWidth="1"/>
    <col min="6" max="6" width="12.625" style="5" customWidth="1"/>
    <col min="7" max="7" width="5.625" style="5" customWidth="1"/>
    <col min="8" max="8" width="12.625" style="5" customWidth="1"/>
    <col min="9" max="9" width="6.625" style="5" customWidth="1"/>
    <col min="10" max="16384" width="9.00390625" style="5" customWidth="1"/>
  </cols>
  <sheetData>
    <row r="1" spans="1:9" ht="30.75" customHeight="1">
      <c r="A1" s="179" t="s">
        <v>79</v>
      </c>
      <c r="B1" s="180"/>
      <c r="C1" s="180"/>
      <c r="D1" s="180"/>
      <c r="E1" s="180"/>
      <c r="F1" s="180"/>
      <c r="G1" s="180"/>
      <c r="H1" s="180"/>
      <c r="I1" s="180"/>
    </row>
    <row r="2" spans="1:9" ht="24.75" customHeight="1">
      <c r="A2" s="181" t="s">
        <v>80</v>
      </c>
      <c r="B2" s="182"/>
      <c r="C2" s="182"/>
      <c r="D2" s="182"/>
      <c r="E2" s="182"/>
      <c r="F2" s="182"/>
      <c r="G2" s="182"/>
      <c r="H2" s="183" t="s">
        <v>94</v>
      </c>
      <c r="I2" s="184"/>
    </row>
    <row r="3" spans="1:9" ht="24" customHeight="1" thickBot="1">
      <c r="A3" s="92"/>
      <c r="B3" s="92"/>
      <c r="C3" s="185" t="s">
        <v>95</v>
      </c>
      <c r="D3" s="186"/>
      <c r="E3" s="186"/>
      <c r="F3" s="186"/>
      <c r="G3" s="186"/>
      <c r="H3" s="187" t="s">
        <v>83</v>
      </c>
      <c r="I3" s="187"/>
    </row>
    <row r="4" spans="1:9" ht="30" customHeight="1">
      <c r="A4" s="188" t="s">
        <v>96</v>
      </c>
      <c r="B4" s="190" t="s">
        <v>138</v>
      </c>
      <c r="C4" s="191"/>
      <c r="D4" s="190" t="s">
        <v>97</v>
      </c>
      <c r="E4" s="192"/>
      <c r="F4" s="193" t="s">
        <v>98</v>
      </c>
      <c r="G4" s="194"/>
      <c r="H4" s="195" t="s">
        <v>27</v>
      </c>
      <c r="I4" s="196"/>
    </row>
    <row r="5" spans="1:9" ht="30" customHeight="1" thickBot="1">
      <c r="A5" s="189"/>
      <c r="B5" s="93" t="s">
        <v>99</v>
      </c>
      <c r="C5" s="93" t="s">
        <v>68</v>
      </c>
      <c r="D5" s="93" t="s">
        <v>99</v>
      </c>
      <c r="E5" s="93" t="s">
        <v>68</v>
      </c>
      <c r="F5" s="93" t="s">
        <v>99</v>
      </c>
      <c r="G5" s="94" t="s">
        <v>68</v>
      </c>
      <c r="H5" s="95" t="s">
        <v>100</v>
      </c>
      <c r="I5" s="96" t="s">
        <v>101</v>
      </c>
    </row>
    <row r="6" spans="1:9" ht="23.25" customHeight="1">
      <c r="A6" s="97" t="s">
        <v>3</v>
      </c>
      <c r="B6" s="98">
        <f>D6+F6+H6</f>
        <v>1190869006</v>
      </c>
      <c r="C6" s="98">
        <f>B6/$B$6*100</f>
        <v>100</v>
      </c>
      <c r="D6" s="98">
        <f>SUM(D7:D10)</f>
        <v>1141668957</v>
      </c>
      <c r="E6" s="98">
        <f>D6/$D$6*100</f>
        <v>100</v>
      </c>
      <c r="F6" s="98">
        <f>SUM(F7:F10)</f>
        <v>48684825</v>
      </c>
      <c r="G6" s="99">
        <f aca="true" t="shared" si="0" ref="G6:G32">F6/$F$6*100</f>
        <v>100</v>
      </c>
      <c r="H6" s="98">
        <f>SUM(H7:H10)</f>
        <v>515224</v>
      </c>
      <c r="I6" s="99">
        <f>H6/$H$6*100</f>
        <v>100</v>
      </c>
    </row>
    <row r="7" spans="1:9" ht="23.25" customHeight="1">
      <c r="A7" s="100" t="s">
        <v>4</v>
      </c>
      <c r="B7" s="101">
        <f aca="true" t="shared" si="1" ref="B7:B32">D7+F7+H7</f>
        <v>36213657</v>
      </c>
      <c r="C7" s="101">
        <f aca="true" t="shared" si="2" ref="C7:C32">B7/$B$6*100</f>
        <v>3.04094378286305</v>
      </c>
      <c r="D7" s="101">
        <v>0</v>
      </c>
      <c r="E7" s="101">
        <f aca="true" t="shared" si="3" ref="E7:E32">D7/$D$6*100</f>
        <v>0</v>
      </c>
      <c r="F7" s="101">
        <v>36213657</v>
      </c>
      <c r="G7" s="102">
        <f t="shared" si="0"/>
        <v>74.38387012790947</v>
      </c>
      <c r="H7" s="101">
        <v>0</v>
      </c>
      <c r="I7" s="102">
        <f aca="true" t="shared" si="4" ref="I7:I32">H7/$H$6*100</f>
        <v>0</v>
      </c>
    </row>
    <row r="8" spans="1:9" ht="23.25" customHeight="1">
      <c r="A8" s="100" t="s">
        <v>28</v>
      </c>
      <c r="B8" s="101">
        <f t="shared" si="1"/>
        <v>949957972</v>
      </c>
      <c r="C8" s="101">
        <f t="shared" si="2"/>
        <v>79.7701482878294</v>
      </c>
      <c r="D8" s="101">
        <v>949957972</v>
      </c>
      <c r="E8" s="101">
        <f t="shared" si="3"/>
        <v>83.20783062160461</v>
      </c>
      <c r="F8" s="101">
        <v>0</v>
      </c>
      <c r="G8" s="102">
        <f t="shared" si="0"/>
        <v>0</v>
      </c>
      <c r="H8" s="101">
        <v>0</v>
      </c>
      <c r="I8" s="102">
        <f t="shared" si="4"/>
        <v>0</v>
      </c>
    </row>
    <row r="9" spans="1:9" ht="23.25" customHeight="1">
      <c r="A9" s="100" t="s">
        <v>5</v>
      </c>
      <c r="B9" s="101">
        <f t="shared" si="1"/>
        <v>0</v>
      </c>
      <c r="C9" s="101">
        <f t="shared" si="2"/>
        <v>0</v>
      </c>
      <c r="D9" s="101">
        <v>0</v>
      </c>
      <c r="E9" s="101">
        <f t="shared" si="3"/>
        <v>0</v>
      </c>
      <c r="F9" s="101">
        <v>0</v>
      </c>
      <c r="G9" s="102">
        <f t="shared" si="0"/>
        <v>0</v>
      </c>
      <c r="H9" s="101">
        <v>0</v>
      </c>
      <c r="I9" s="102">
        <f t="shared" si="4"/>
        <v>0</v>
      </c>
    </row>
    <row r="10" spans="1:9" ht="23.25" customHeight="1">
      <c r="A10" s="100" t="s">
        <v>6</v>
      </c>
      <c r="B10" s="101">
        <f t="shared" si="1"/>
        <v>204697377</v>
      </c>
      <c r="C10" s="101">
        <f t="shared" si="2"/>
        <v>17.18890792930755</v>
      </c>
      <c r="D10" s="101">
        <v>191710985</v>
      </c>
      <c r="E10" s="101">
        <f t="shared" si="3"/>
        <v>16.79216937839539</v>
      </c>
      <c r="F10" s="101">
        <v>12471168</v>
      </c>
      <c r="G10" s="102">
        <f t="shared" si="0"/>
        <v>25.616129872090532</v>
      </c>
      <c r="H10" s="101">
        <v>515224</v>
      </c>
      <c r="I10" s="102">
        <f t="shared" si="4"/>
        <v>100</v>
      </c>
    </row>
    <row r="11" spans="1:9" ht="23.25" customHeight="1">
      <c r="A11" s="103" t="s">
        <v>7</v>
      </c>
      <c r="B11" s="104">
        <f t="shared" si="1"/>
        <v>1025898914</v>
      </c>
      <c r="C11" s="104">
        <f t="shared" si="2"/>
        <v>86.14708325022946</v>
      </c>
      <c r="D11" s="104">
        <f>SUM(D12:D15)</f>
        <v>979054335</v>
      </c>
      <c r="E11" s="104">
        <f t="shared" si="3"/>
        <v>85.75641204896141</v>
      </c>
      <c r="F11" s="104">
        <f>SUM(F12:F15)</f>
        <v>46844579</v>
      </c>
      <c r="G11" s="105">
        <f t="shared" si="0"/>
        <v>96.22008295192599</v>
      </c>
      <c r="H11" s="104">
        <f>SUM(H12:H15)</f>
        <v>0</v>
      </c>
      <c r="I11" s="105">
        <f t="shared" si="4"/>
        <v>0</v>
      </c>
    </row>
    <row r="12" spans="1:9" ht="23.25" customHeight="1">
      <c r="A12" s="100" t="s">
        <v>8</v>
      </c>
      <c r="B12" s="101">
        <f t="shared" si="1"/>
        <v>46446838</v>
      </c>
      <c r="C12" s="101">
        <f t="shared" si="2"/>
        <v>3.9002474466952415</v>
      </c>
      <c r="D12" s="101">
        <v>0</v>
      </c>
      <c r="E12" s="101">
        <f t="shared" si="3"/>
        <v>0</v>
      </c>
      <c r="F12" s="101">
        <v>46446838</v>
      </c>
      <c r="G12" s="102">
        <f t="shared" si="0"/>
        <v>95.40311174991386</v>
      </c>
      <c r="H12" s="101">
        <v>0</v>
      </c>
      <c r="I12" s="102">
        <f t="shared" si="4"/>
        <v>0</v>
      </c>
    </row>
    <row r="13" spans="1:9" ht="23.25" customHeight="1">
      <c r="A13" s="100" t="s">
        <v>91</v>
      </c>
      <c r="B13" s="101">
        <f t="shared" si="1"/>
        <v>921990645</v>
      </c>
      <c r="C13" s="101">
        <f t="shared" si="2"/>
        <v>77.42166773630852</v>
      </c>
      <c r="D13" s="101">
        <v>921990645</v>
      </c>
      <c r="E13" s="101">
        <f t="shared" si="3"/>
        <v>80.75814266008811</v>
      </c>
      <c r="F13" s="101">
        <v>0</v>
      </c>
      <c r="G13" s="102">
        <f t="shared" si="0"/>
        <v>0</v>
      </c>
      <c r="H13" s="101">
        <v>0</v>
      </c>
      <c r="I13" s="102">
        <f t="shared" si="4"/>
        <v>0</v>
      </c>
    </row>
    <row r="14" spans="1:9" ht="23.25" customHeight="1">
      <c r="A14" s="100" t="s">
        <v>9</v>
      </c>
      <c r="B14" s="101">
        <f t="shared" si="1"/>
        <v>0</v>
      </c>
      <c r="C14" s="101">
        <f t="shared" si="2"/>
        <v>0</v>
      </c>
      <c r="D14" s="101">
        <v>0</v>
      </c>
      <c r="E14" s="101">
        <f t="shared" si="3"/>
        <v>0</v>
      </c>
      <c r="F14" s="101">
        <v>0</v>
      </c>
      <c r="G14" s="102">
        <f t="shared" si="0"/>
        <v>0</v>
      </c>
      <c r="H14" s="101">
        <v>0</v>
      </c>
      <c r="I14" s="102">
        <f t="shared" si="4"/>
        <v>0</v>
      </c>
    </row>
    <row r="15" spans="1:9" ht="23.25" customHeight="1">
      <c r="A15" s="100" t="s">
        <v>10</v>
      </c>
      <c r="B15" s="101">
        <f t="shared" si="1"/>
        <v>57461431</v>
      </c>
      <c r="C15" s="101">
        <f t="shared" si="2"/>
        <v>4.825168067225691</v>
      </c>
      <c r="D15" s="101">
        <v>57063690</v>
      </c>
      <c r="E15" s="101">
        <f t="shared" si="3"/>
        <v>4.998269388873293</v>
      </c>
      <c r="F15" s="101">
        <v>397741</v>
      </c>
      <c r="G15" s="102">
        <f t="shared" si="0"/>
        <v>0.8169712020121259</v>
      </c>
      <c r="H15" s="101">
        <v>0</v>
      </c>
      <c r="I15" s="102">
        <f t="shared" si="4"/>
        <v>0</v>
      </c>
    </row>
    <row r="16" spans="1:9" ht="23.25" customHeight="1">
      <c r="A16" s="103" t="s">
        <v>11</v>
      </c>
      <c r="B16" s="104">
        <f t="shared" si="1"/>
        <v>164970092</v>
      </c>
      <c r="C16" s="104">
        <f t="shared" si="2"/>
        <v>13.852916749770545</v>
      </c>
      <c r="D16" s="104">
        <f>D6-D11</f>
        <v>162614622</v>
      </c>
      <c r="E16" s="104">
        <f t="shared" si="3"/>
        <v>14.243587951038595</v>
      </c>
      <c r="F16" s="104">
        <f>F6-F11</f>
        <v>1840246</v>
      </c>
      <c r="G16" s="105">
        <f t="shared" si="0"/>
        <v>3.7799170480740147</v>
      </c>
      <c r="H16" s="104">
        <f>H6-H11</f>
        <v>515224</v>
      </c>
      <c r="I16" s="105">
        <f t="shared" si="4"/>
        <v>100</v>
      </c>
    </row>
    <row r="17" spans="1:9" ht="23.25" customHeight="1">
      <c r="A17" s="103" t="s">
        <v>12</v>
      </c>
      <c r="B17" s="104">
        <f t="shared" si="1"/>
        <v>50597078</v>
      </c>
      <c r="C17" s="104">
        <f t="shared" si="2"/>
        <v>4.248752612174374</v>
      </c>
      <c r="D17" s="104">
        <f>SUM(D18:D20)</f>
        <v>45032754</v>
      </c>
      <c r="E17" s="104">
        <f t="shared" si="3"/>
        <v>3.944466889800876</v>
      </c>
      <c r="F17" s="104">
        <f>SUM(F18:F20)</f>
        <v>0</v>
      </c>
      <c r="G17" s="105">
        <f t="shared" si="0"/>
        <v>0</v>
      </c>
      <c r="H17" s="104">
        <f>SUM(H18:H20)</f>
        <v>5564324</v>
      </c>
      <c r="I17" s="105">
        <f t="shared" si="4"/>
        <v>1079.9815225998789</v>
      </c>
    </row>
    <row r="18" spans="1:9" ht="23.25" customHeight="1">
      <c r="A18" s="100" t="s">
        <v>13</v>
      </c>
      <c r="B18" s="101">
        <f t="shared" si="1"/>
        <v>0</v>
      </c>
      <c r="C18" s="101">
        <f t="shared" si="2"/>
        <v>0</v>
      </c>
      <c r="D18" s="101">
        <v>0</v>
      </c>
      <c r="E18" s="101">
        <f t="shared" si="3"/>
        <v>0</v>
      </c>
      <c r="F18" s="101">
        <v>0</v>
      </c>
      <c r="G18" s="102">
        <f t="shared" si="0"/>
        <v>0</v>
      </c>
      <c r="H18" s="101">
        <v>0</v>
      </c>
      <c r="I18" s="102">
        <f t="shared" si="4"/>
        <v>0</v>
      </c>
    </row>
    <row r="19" spans="1:9" ht="23.25" customHeight="1">
      <c r="A19" s="100" t="s">
        <v>14</v>
      </c>
      <c r="B19" s="101">
        <f t="shared" si="1"/>
        <v>50597078</v>
      </c>
      <c r="C19" s="101">
        <f t="shared" si="2"/>
        <v>4.248752612174374</v>
      </c>
      <c r="D19" s="101">
        <v>45032754</v>
      </c>
      <c r="E19" s="101">
        <f t="shared" si="3"/>
        <v>3.944466889800876</v>
      </c>
      <c r="F19" s="101">
        <v>0</v>
      </c>
      <c r="G19" s="102">
        <f t="shared" si="0"/>
        <v>0</v>
      </c>
      <c r="H19" s="101">
        <v>5564324</v>
      </c>
      <c r="I19" s="102">
        <f t="shared" si="4"/>
        <v>1079.9815225998789</v>
      </c>
    </row>
    <row r="20" spans="1:9" ht="23.25" customHeight="1">
      <c r="A20" s="100" t="s">
        <v>15</v>
      </c>
      <c r="B20" s="101">
        <f t="shared" si="1"/>
        <v>0</v>
      </c>
      <c r="C20" s="101">
        <f t="shared" si="2"/>
        <v>0</v>
      </c>
      <c r="D20" s="101">
        <v>0</v>
      </c>
      <c r="E20" s="101">
        <f t="shared" si="3"/>
        <v>0</v>
      </c>
      <c r="F20" s="101">
        <v>0</v>
      </c>
      <c r="G20" s="102">
        <f t="shared" si="0"/>
        <v>0</v>
      </c>
      <c r="H20" s="101">
        <v>0</v>
      </c>
      <c r="I20" s="102">
        <f t="shared" si="4"/>
        <v>0</v>
      </c>
    </row>
    <row r="21" spans="1:9" ht="23.25" customHeight="1">
      <c r="A21" s="103" t="s">
        <v>16</v>
      </c>
      <c r="B21" s="104">
        <f t="shared" si="1"/>
        <v>114373014</v>
      </c>
      <c r="C21" s="104">
        <f t="shared" si="2"/>
        <v>9.604164137596172</v>
      </c>
      <c r="D21" s="104">
        <f>D16-D17</f>
        <v>117581868</v>
      </c>
      <c r="E21" s="104">
        <f t="shared" si="3"/>
        <v>10.299121061237718</v>
      </c>
      <c r="F21" s="104">
        <f>F16-F17</f>
        <v>1840246</v>
      </c>
      <c r="G21" s="105">
        <f t="shared" si="0"/>
        <v>3.7799170480740147</v>
      </c>
      <c r="H21" s="104">
        <f>H16-H17</f>
        <v>-5049100</v>
      </c>
      <c r="I21" s="105">
        <f t="shared" si="4"/>
        <v>-979.9815225998789</v>
      </c>
    </row>
    <row r="22" spans="1:9" ht="23.25" customHeight="1">
      <c r="A22" s="103" t="s">
        <v>17</v>
      </c>
      <c r="B22" s="104">
        <f t="shared" si="1"/>
        <v>21224823</v>
      </c>
      <c r="C22" s="104">
        <f t="shared" si="2"/>
        <v>1.7822970362871295</v>
      </c>
      <c r="D22" s="104">
        <f>SUM(D23:D24)</f>
        <v>17722738</v>
      </c>
      <c r="E22" s="104">
        <f t="shared" si="3"/>
        <v>1.5523534989136083</v>
      </c>
      <c r="F22" s="104">
        <f>SUM(F23:F24)</f>
        <v>3399496</v>
      </c>
      <c r="G22" s="105">
        <f t="shared" si="0"/>
        <v>6.982660408042958</v>
      </c>
      <c r="H22" s="104">
        <f>SUM(H23:H24)</f>
        <v>102589</v>
      </c>
      <c r="I22" s="105">
        <f t="shared" si="4"/>
        <v>19.91153362421005</v>
      </c>
    </row>
    <row r="23" spans="1:9" ht="23.25" customHeight="1">
      <c r="A23" s="100" t="s">
        <v>18</v>
      </c>
      <c r="B23" s="101">
        <f t="shared" si="1"/>
        <v>5713243</v>
      </c>
      <c r="C23" s="101">
        <f t="shared" si="2"/>
        <v>0.4797541099159314</v>
      </c>
      <c r="D23" s="101">
        <v>5089158</v>
      </c>
      <c r="E23" s="101">
        <f t="shared" si="3"/>
        <v>0.44576476997088044</v>
      </c>
      <c r="F23" s="101">
        <v>608496</v>
      </c>
      <c r="G23" s="102">
        <f t="shared" si="0"/>
        <v>1.2498679003159607</v>
      </c>
      <c r="H23" s="101">
        <v>15589</v>
      </c>
      <c r="I23" s="102">
        <f t="shared" si="4"/>
        <v>3.025674269832151</v>
      </c>
    </row>
    <row r="24" spans="1:9" ht="23.25" customHeight="1">
      <c r="A24" s="100" t="s">
        <v>19</v>
      </c>
      <c r="B24" s="101">
        <f t="shared" si="1"/>
        <v>15511580</v>
      </c>
      <c r="C24" s="101">
        <f t="shared" si="2"/>
        <v>1.3025429263711983</v>
      </c>
      <c r="D24" s="101">
        <v>12633580</v>
      </c>
      <c r="E24" s="101">
        <f t="shared" si="3"/>
        <v>1.106588728942728</v>
      </c>
      <c r="F24" s="101">
        <v>2791000</v>
      </c>
      <c r="G24" s="102">
        <f t="shared" si="0"/>
        <v>5.732792507726997</v>
      </c>
      <c r="H24" s="101">
        <v>87000</v>
      </c>
      <c r="I24" s="102">
        <f t="shared" si="4"/>
        <v>16.885859354377903</v>
      </c>
    </row>
    <row r="25" spans="1:9" ht="23.25" customHeight="1">
      <c r="A25" s="103" t="s">
        <v>20</v>
      </c>
      <c r="B25" s="104">
        <f t="shared" si="1"/>
        <v>23982998</v>
      </c>
      <c r="C25" s="104">
        <f t="shared" si="2"/>
        <v>2.013907312992912</v>
      </c>
      <c r="D25" s="104">
        <f>SUM(D26:D28)</f>
        <v>23982998</v>
      </c>
      <c r="E25" s="104">
        <f t="shared" si="3"/>
        <v>2.100696340471663</v>
      </c>
      <c r="F25" s="104">
        <f>SUM(F26:F28)</f>
        <v>0</v>
      </c>
      <c r="G25" s="105">
        <f t="shared" si="0"/>
        <v>0</v>
      </c>
      <c r="H25" s="104">
        <f>SUM(H26:H28)</f>
        <v>0</v>
      </c>
      <c r="I25" s="105">
        <f t="shared" si="4"/>
        <v>0</v>
      </c>
    </row>
    <row r="26" spans="1:9" ht="23.25" customHeight="1">
      <c r="A26" s="100" t="s">
        <v>21</v>
      </c>
      <c r="B26" s="101">
        <f t="shared" si="1"/>
        <v>0</v>
      </c>
      <c r="C26" s="101">
        <f t="shared" si="2"/>
        <v>0</v>
      </c>
      <c r="D26" s="101">
        <v>0</v>
      </c>
      <c r="E26" s="101">
        <f t="shared" si="3"/>
        <v>0</v>
      </c>
      <c r="F26" s="101">
        <v>0</v>
      </c>
      <c r="G26" s="102">
        <f t="shared" si="0"/>
        <v>0</v>
      </c>
      <c r="H26" s="101">
        <v>0</v>
      </c>
      <c r="I26" s="102">
        <f t="shared" si="4"/>
        <v>0</v>
      </c>
    </row>
    <row r="27" spans="1:9" ht="23.25" customHeight="1">
      <c r="A27" s="100" t="s">
        <v>22</v>
      </c>
      <c r="B27" s="101">
        <f t="shared" si="1"/>
        <v>0</v>
      </c>
      <c r="C27" s="101">
        <f t="shared" si="2"/>
        <v>0</v>
      </c>
      <c r="D27" s="101">
        <v>0</v>
      </c>
      <c r="E27" s="101">
        <f t="shared" si="3"/>
        <v>0</v>
      </c>
      <c r="F27" s="101">
        <v>0</v>
      </c>
      <c r="G27" s="102">
        <f t="shared" si="0"/>
        <v>0</v>
      </c>
      <c r="H27" s="101">
        <v>0</v>
      </c>
      <c r="I27" s="102">
        <f t="shared" si="4"/>
        <v>0</v>
      </c>
    </row>
    <row r="28" spans="1:9" ht="23.25" customHeight="1">
      <c r="A28" s="100" t="s">
        <v>23</v>
      </c>
      <c r="B28" s="101">
        <f t="shared" si="1"/>
        <v>23982998</v>
      </c>
      <c r="C28" s="101">
        <f t="shared" si="2"/>
        <v>2.013907312992912</v>
      </c>
      <c r="D28" s="101">
        <v>23982998</v>
      </c>
      <c r="E28" s="101">
        <f t="shared" si="3"/>
        <v>2.100696340471663</v>
      </c>
      <c r="F28" s="101">
        <v>0</v>
      </c>
      <c r="G28" s="102">
        <f t="shared" si="0"/>
        <v>0</v>
      </c>
      <c r="H28" s="101">
        <v>0</v>
      </c>
      <c r="I28" s="102">
        <f t="shared" si="4"/>
        <v>0</v>
      </c>
    </row>
    <row r="29" spans="1:9" ht="23.25" customHeight="1">
      <c r="A29" s="103" t="s">
        <v>92</v>
      </c>
      <c r="B29" s="104">
        <f t="shared" si="1"/>
        <v>-2758175</v>
      </c>
      <c r="C29" s="104">
        <f t="shared" si="2"/>
        <v>-0.23161027670578235</v>
      </c>
      <c r="D29" s="104">
        <f>D22-D25</f>
        <v>-6260260</v>
      </c>
      <c r="E29" s="104">
        <f t="shared" si="3"/>
        <v>-0.5483428415580542</v>
      </c>
      <c r="F29" s="104">
        <f>F22-F25</f>
        <v>3399496</v>
      </c>
      <c r="G29" s="105">
        <f t="shared" si="0"/>
        <v>6.982660408042958</v>
      </c>
      <c r="H29" s="104">
        <f>H22-H25</f>
        <v>102589</v>
      </c>
      <c r="I29" s="105">
        <f t="shared" si="4"/>
        <v>19.91153362421005</v>
      </c>
    </row>
    <row r="30" spans="1:9" ht="23.25" customHeight="1">
      <c r="A30" s="103" t="s">
        <v>24</v>
      </c>
      <c r="B30" s="104">
        <f t="shared" si="1"/>
        <v>111614839</v>
      </c>
      <c r="C30" s="104">
        <f t="shared" si="2"/>
        <v>9.37255386089039</v>
      </c>
      <c r="D30" s="104">
        <f>D21+D29</f>
        <v>111321608</v>
      </c>
      <c r="E30" s="104">
        <f t="shared" si="3"/>
        <v>9.750778219679665</v>
      </c>
      <c r="F30" s="104">
        <f>F16+F29-F17</f>
        <v>5239742</v>
      </c>
      <c r="G30" s="105">
        <f t="shared" si="0"/>
        <v>10.762577456116972</v>
      </c>
      <c r="H30" s="104">
        <f>H16+H29-H17</f>
        <v>-4946511</v>
      </c>
      <c r="I30" s="105">
        <f t="shared" si="4"/>
        <v>-960.0699889756688</v>
      </c>
    </row>
    <row r="31" spans="1:9" ht="23.25" customHeight="1">
      <c r="A31" s="103" t="s">
        <v>25</v>
      </c>
      <c r="B31" s="104">
        <f t="shared" si="1"/>
        <v>1299936</v>
      </c>
      <c r="C31" s="104">
        <f t="shared" si="2"/>
        <v>0.10915860547637765</v>
      </c>
      <c r="D31" s="104">
        <v>0</v>
      </c>
      <c r="E31" s="104">
        <f t="shared" si="3"/>
        <v>0</v>
      </c>
      <c r="F31" s="104">
        <v>1299936</v>
      </c>
      <c r="G31" s="105">
        <f t="shared" si="0"/>
        <v>2.6701051097544255</v>
      </c>
      <c r="H31" s="104">
        <v>0</v>
      </c>
      <c r="I31" s="105">
        <f t="shared" si="4"/>
        <v>0</v>
      </c>
    </row>
    <row r="32" spans="1:9" ht="23.25" customHeight="1" thickBot="1">
      <c r="A32" s="106" t="s">
        <v>26</v>
      </c>
      <c r="B32" s="107">
        <f t="shared" si="1"/>
        <v>110314903</v>
      </c>
      <c r="C32" s="107">
        <f t="shared" si="2"/>
        <v>9.26339525541401</v>
      </c>
      <c r="D32" s="107">
        <f>D30-D31</f>
        <v>111321608</v>
      </c>
      <c r="E32" s="107">
        <f t="shared" si="3"/>
        <v>9.750778219679665</v>
      </c>
      <c r="F32" s="107">
        <f>F30-F31</f>
        <v>3939806</v>
      </c>
      <c r="G32" s="108">
        <f t="shared" si="0"/>
        <v>8.092472346362548</v>
      </c>
      <c r="H32" s="109">
        <f>H30-H31</f>
        <v>-4946511</v>
      </c>
      <c r="I32" s="108">
        <f t="shared" si="4"/>
        <v>-960.0699889756688</v>
      </c>
    </row>
  </sheetData>
  <mergeCells count="10">
    <mergeCell ref="H4:I4"/>
    <mergeCell ref="A4:A5"/>
    <mergeCell ref="B4:C4"/>
    <mergeCell ref="D4:E4"/>
    <mergeCell ref="F4:G4"/>
    <mergeCell ref="A1:I1"/>
    <mergeCell ref="A2:G2"/>
    <mergeCell ref="H2:I2"/>
    <mergeCell ref="C3:G3"/>
    <mergeCell ref="H3:I3"/>
  </mergeCells>
  <printOptions horizontalCentered="1" verticalCentered="1"/>
  <pageMargins left="0.3937007874015748" right="0.3937007874015748" top="0.7874015748031497" bottom="0.7874015748031497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J4" sqref="J4"/>
    </sheetView>
  </sheetViews>
  <sheetFormatPr defaultColWidth="9.00390625" defaultRowHeight="21" customHeight="1"/>
  <cols>
    <col min="1" max="1" width="20.625" style="6" customWidth="1"/>
    <col min="2" max="2" width="15.625" style="6" customWidth="1"/>
    <col min="3" max="3" width="6.625" style="6" customWidth="1"/>
    <col min="4" max="4" width="15.625" style="6" customWidth="1"/>
    <col min="5" max="5" width="7.125" style="6" customWidth="1"/>
    <col min="6" max="6" width="15.625" style="6" customWidth="1"/>
    <col min="7" max="7" width="7.875" style="6" customWidth="1"/>
    <col min="8" max="16384" width="9.00390625" style="6" customWidth="1"/>
  </cols>
  <sheetData>
    <row r="1" spans="1:7" ht="30.75" customHeight="1">
      <c r="A1" s="197" t="s">
        <v>29</v>
      </c>
      <c r="B1" s="158"/>
      <c r="C1" s="158"/>
      <c r="D1" s="158"/>
      <c r="E1" s="158"/>
      <c r="F1" s="158"/>
      <c r="G1" s="158"/>
    </row>
    <row r="2" spans="1:7" ht="24.75" customHeight="1">
      <c r="A2" s="198" t="s">
        <v>102</v>
      </c>
      <c r="B2" s="158"/>
      <c r="C2" s="158"/>
      <c r="D2" s="158"/>
      <c r="E2" s="158"/>
      <c r="F2" s="110" t="s">
        <v>103</v>
      </c>
      <c r="G2" s="110"/>
    </row>
    <row r="3" spans="1:7" ht="24" customHeight="1" thickBot="1">
      <c r="A3" s="199" t="s">
        <v>104</v>
      </c>
      <c r="B3" s="200"/>
      <c r="C3" s="200"/>
      <c r="D3" s="200"/>
      <c r="E3" s="200"/>
      <c r="F3" s="9"/>
      <c r="G3" s="111" t="s">
        <v>30</v>
      </c>
    </row>
    <row r="4" spans="1:7" ht="30" customHeight="1">
      <c r="A4" s="201" t="s">
        <v>105</v>
      </c>
      <c r="B4" s="203" t="s">
        <v>106</v>
      </c>
      <c r="C4" s="204"/>
      <c r="D4" s="205" t="s">
        <v>140</v>
      </c>
      <c r="E4" s="204"/>
      <c r="F4" s="203" t="s">
        <v>107</v>
      </c>
      <c r="G4" s="206"/>
    </row>
    <row r="5" spans="1:7" ht="30" customHeight="1">
      <c r="A5" s="202"/>
      <c r="B5" s="112" t="s">
        <v>67</v>
      </c>
      <c r="C5" s="113" t="s">
        <v>1</v>
      </c>
      <c r="D5" s="112" t="s">
        <v>67</v>
      </c>
      <c r="E5" s="113" t="s">
        <v>1</v>
      </c>
      <c r="F5" s="114" t="s">
        <v>108</v>
      </c>
      <c r="G5" s="115" t="s">
        <v>1</v>
      </c>
    </row>
    <row r="6" spans="1:7" ht="23.25" customHeight="1">
      <c r="A6" s="116" t="s">
        <v>31</v>
      </c>
      <c r="B6" s="117">
        <f>SUM(B7:B12)</f>
        <v>553148000</v>
      </c>
      <c r="C6" s="118">
        <f aca="true" t="shared" si="0" ref="C6:C31">B6/$B$6*100</f>
        <v>100</v>
      </c>
      <c r="D6" s="119">
        <f>SUM(D7:D12)</f>
        <v>57672534</v>
      </c>
      <c r="E6" s="119">
        <f aca="true" t="shared" si="1" ref="E6:E31">D6/D$6*100</f>
        <v>100</v>
      </c>
      <c r="F6" s="119">
        <f>-B6+D6</f>
        <v>-495475466</v>
      </c>
      <c r="G6" s="120">
        <f aca="true" t="shared" si="2" ref="G6:G31">IF(F6=0,,(+F6/B6)*100)</f>
        <v>-89.57376072949735</v>
      </c>
    </row>
    <row r="7" spans="1:7" ht="23.25" customHeight="1">
      <c r="A7" s="11" t="s">
        <v>4</v>
      </c>
      <c r="B7" s="12">
        <v>2000000</v>
      </c>
      <c r="C7" s="13">
        <f t="shared" si="0"/>
        <v>0.3615668862582889</v>
      </c>
      <c r="D7" s="14">
        <v>0</v>
      </c>
      <c r="E7" s="14">
        <f t="shared" si="1"/>
        <v>0</v>
      </c>
      <c r="F7" s="14">
        <v>-2000000</v>
      </c>
      <c r="G7" s="15">
        <f t="shared" si="2"/>
        <v>-100</v>
      </c>
    </row>
    <row r="8" spans="1:7" ht="23.25" customHeight="1">
      <c r="A8" s="11" t="s">
        <v>32</v>
      </c>
      <c r="B8" s="12">
        <v>501512000</v>
      </c>
      <c r="C8" s="13">
        <f t="shared" si="0"/>
        <v>90.6650661305835</v>
      </c>
      <c r="D8" s="14">
        <v>908415</v>
      </c>
      <c r="E8" s="14">
        <f t="shared" si="1"/>
        <v>1.5751258649394528</v>
      </c>
      <c r="F8" s="14">
        <v>-500603585</v>
      </c>
      <c r="G8" s="15">
        <f t="shared" si="2"/>
        <v>-99.81886475298697</v>
      </c>
    </row>
    <row r="9" spans="1:7" ht="23.25" customHeight="1">
      <c r="A9" s="11" t="s">
        <v>33</v>
      </c>
      <c r="B9" s="12">
        <v>49636000</v>
      </c>
      <c r="C9" s="13">
        <f t="shared" si="0"/>
        <v>8.973366983158213</v>
      </c>
      <c r="D9" s="14">
        <v>56376445</v>
      </c>
      <c r="E9" s="14">
        <f t="shared" si="1"/>
        <v>97.75267547633679</v>
      </c>
      <c r="F9" s="14">
        <v>6811917</v>
      </c>
      <c r="G9" s="15">
        <f t="shared" si="2"/>
        <v>13.723742847932952</v>
      </c>
    </row>
    <row r="10" spans="1:7" ht="23.25" customHeight="1">
      <c r="A10" s="11" t="s">
        <v>34</v>
      </c>
      <c r="B10" s="12">
        <v>0</v>
      </c>
      <c r="C10" s="13">
        <f t="shared" si="0"/>
        <v>0</v>
      </c>
      <c r="D10" s="14">
        <v>0</v>
      </c>
      <c r="E10" s="14">
        <f t="shared" si="1"/>
        <v>0</v>
      </c>
      <c r="F10" s="14">
        <v>0</v>
      </c>
      <c r="G10" s="15">
        <f t="shared" si="2"/>
        <v>0</v>
      </c>
    </row>
    <row r="11" spans="1:7" ht="23.25" customHeight="1">
      <c r="A11" s="11" t="s">
        <v>35</v>
      </c>
      <c r="B11" s="12">
        <v>0</v>
      </c>
      <c r="C11" s="13">
        <f t="shared" si="0"/>
        <v>0</v>
      </c>
      <c r="D11" s="14">
        <v>0</v>
      </c>
      <c r="E11" s="14">
        <f t="shared" si="1"/>
        <v>0</v>
      </c>
      <c r="F11" s="14">
        <v>0</v>
      </c>
      <c r="G11" s="15">
        <f t="shared" si="2"/>
        <v>0</v>
      </c>
    </row>
    <row r="12" spans="1:7" ht="23.25" customHeight="1">
      <c r="A12" s="11" t="s">
        <v>36</v>
      </c>
      <c r="B12" s="12">
        <v>0</v>
      </c>
      <c r="C12" s="13">
        <f t="shared" si="0"/>
        <v>0</v>
      </c>
      <c r="D12" s="14">
        <v>387674</v>
      </c>
      <c r="E12" s="14">
        <f t="shared" si="1"/>
        <v>0.6721986587237523</v>
      </c>
      <c r="F12" s="14">
        <v>387674</v>
      </c>
      <c r="G12" s="15"/>
    </row>
    <row r="13" spans="1:7" ht="23.25" customHeight="1">
      <c r="A13" s="116" t="s">
        <v>37</v>
      </c>
      <c r="B13" s="117">
        <f>SUM(B14:B22)</f>
        <v>864243000</v>
      </c>
      <c r="C13" s="118">
        <f t="shared" si="0"/>
        <v>156.2408252402612</v>
      </c>
      <c r="D13" s="119">
        <f>SUM(D14:D22)</f>
        <v>59797991.33</v>
      </c>
      <c r="E13" s="119">
        <f t="shared" si="1"/>
        <v>103.68538918369703</v>
      </c>
      <c r="F13" s="119">
        <f>-B13+D13</f>
        <v>-804445008.67</v>
      </c>
      <c r="G13" s="120">
        <f t="shared" si="2"/>
        <v>-93.08088219054132</v>
      </c>
    </row>
    <row r="14" spans="1:7" ht="23.25" customHeight="1">
      <c r="A14" s="11" t="s">
        <v>8</v>
      </c>
      <c r="B14" s="12">
        <v>0</v>
      </c>
      <c r="C14" s="13">
        <f t="shared" si="0"/>
        <v>0</v>
      </c>
      <c r="D14" s="14">
        <v>0</v>
      </c>
      <c r="E14" s="14">
        <f t="shared" si="1"/>
        <v>0</v>
      </c>
      <c r="F14" s="14">
        <v>0</v>
      </c>
      <c r="G14" s="15"/>
    </row>
    <row r="15" spans="1:7" ht="23.25" customHeight="1">
      <c r="A15" s="11" t="s">
        <v>39</v>
      </c>
      <c r="B15" s="12">
        <v>520551000</v>
      </c>
      <c r="C15" s="13">
        <f t="shared" si="0"/>
        <v>94.10700210431928</v>
      </c>
      <c r="D15" s="14">
        <v>794930</v>
      </c>
      <c r="E15" s="14">
        <f t="shared" si="1"/>
        <v>1.3783510882320518</v>
      </c>
      <c r="F15" s="14">
        <v>-519756070</v>
      </c>
      <c r="G15" s="15">
        <f t="shared" si="2"/>
        <v>-99.8472906593206</v>
      </c>
    </row>
    <row r="16" spans="1:7" ht="23.25" customHeight="1">
      <c r="A16" s="11" t="s">
        <v>40</v>
      </c>
      <c r="B16" s="12">
        <v>49423000</v>
      </c>
      <c r="C16" s="13">
        <f t="shared" si="0"/>
        <v>8.934860109771707</v>
      </c>
      <c r="D16" s="14">
        <v>51272503.33</v>
      </c>
      <c r="E16" s="14">
        <f t="shared" si="1"/>
        <v>88.90281001004742</v>
      </c>
      <c r="F16" s="14">
        <v>2064847.93</v>
      </c>
      <c r="G16" s="15">
        <f t="shared" si="2"/>
        <v>4.177908929041134</v>
      </c>
    </row>
    <row r="17" spans="1:7" ht="23.25" customHeight="1">
      <c r="A17" s="11" t="s">
        <v>41</v>
      </c>
      <c r="B17" s="12">
        <v>0</v>
      </c>
      <c r="C17" s="13">
        <f t="shared" si="0"/>
        <v>0</v>
      </c>
      <c r="D17" s="14">
        <v>0</v>
      </c>
      <c r="E17" s="14">
        <f t="shared" si="1"/>
        <v>0</v>
      </c>
      <c r="F17" s="14">
        <v>0</v>
      </c>
      <c r="G17" s="15">
        <f t="shared" si="2"/>
        <v>0</v>
      </c>
    </row>
    <row r="18" spans="1:7" ht="23.25" customHeight="1">
      <c r="A18" s="11" t="s">
        <v>42</v>
      </c>
      <c r="B18" s="12">
        <v>0</v>
      </c>
      <c r="C18" s="13">
        <f t="shared" si="0"/>
        <v>0</v>
      </c>
      <c r="D18" s="14">
        <v>0</v>
      </c>
      <c r="E18" s="14">
        <f t="shared" si="1"/>
        <v>0</v>
      </c>
      <c r="F18" s="14">
        <v>0</v>
      </c>
      <c r="G18" s="15"/>
    </row>
    <row r="19" spans="1:7" ht="23.25" customHeight="1">
      <c r="A19" s="11" t="s">
        <v>43</v>
      </c>
      <c r="B19" s="12">
        <v>5564000</v>
      </c>
      <c r="C19" s="13">
        <f t="shared" si="0"/>
        <v>1.00587907757056</v>
      </c>
      <c r="D19" s="14">
        <v>2659326</v>
      </c>
      <c r="E19" s="14">
        <f t="shared" si="1"/>
        <v>4.611078819598944</v>
      </c>
      <c r="F19" s="14">
        <v>-2904674</v>
      </c>
      <c r="G19" s="15">
        <f t="shared" si="2"/>
        <v>-52.2047807332854</v>
      </c>
    </row>
    <row r="20" spans="1:7" ht="23.25" customHeight="1">
      <c r="A20" s="11" t="s">
        <v>44</v>
      </c>
      <c r="B20" s="12">
        <v>282553000</v>
      </c>
      <c r="C20" s="13">
        <f t="shared" si="0"/>
        <v>51.08090420646916</v>
      </c>
      <c r="D20" s="14">
        <v>5036950</v>
      </c>
      <c r="E20" s="14">
        <f t="shared" si="1"/>
        <v>8.733706758922713</v>
      </c>
      <c r="F20" s="14">
        <v>-277516050</v>
      </c>
      <c r="G20" s="15">
        <f t="shared" si="2"/>
        <v>-98.21734329488628</v>
      </c>
    </row>
    <row r="21" spans="1:7" ht="23.25" customHeight="1">
      <c r="A21" s="11" t="s">
        <v>45</v>
      </c>
      <c r="B21" s="12">
        <v>252000</v>
      </c>
      <c r="C21" s="13">
        <f t="shared" si="0"/>
        <v>0.045557427668544405</v>
      </c>
      <c r="D21" s="14">
        <v>23392</v>
      </c>
      <c r="E21" s="14">
        <f t="shared" si="1"/>
        <v>0.040560035041983765</v>
      </c>
      <c r="F21" s="14">
        <v>-228608</v>
      </c>
      <c r="G21" s="15">
        <f t="shared" si="2"/>
        <v>-90.71746031746032</v>
      </c>
    </row>
    <row r="22" spans="1:7" ht="23.25" customHeight="1">
      <c r="A22" s="11" t="s">
        <v>46</v>
      </c>
      <c r="B22" s="12">
        <v>5900000</v>
      </c>
      <c r="C22" s="13">
        <f t="shared" si="0"/>
        <v>1.0666223144619524</v>
      </c>
      <c r="D22" s="14">
        <v>10890</v>
      </c>
      <c r="E22" s="14">
        <f t="shared" si="1"/>
        <v>0.018882471853933103</v>
      </c>
      <c r="F22" s="14">
        <v>-5889110</v>
      </c>
      <c r="G22" s="15">
        <f t="shared" si="2"/>
        <v>-99.81542372881356</v>
      </c>
    </row>
    <row r="23" spans="1:7" ht="23.25" customHeight="1">
      <c r="A23" s="116" t="s">
        <v>47</v>
      </c>
      <c r="B23" s="117">
        <f>B6-B13</f>
        <v>-311095000</v>
      </c>
      <c r="C23" s="118">
        <f t="shared" si="0"/>
        <v>-56.240825240261195</v>
      </c>
      <c r="D23" s="119">
        <f>D6-D13</f>
        <v>-2125457.329999998</v>
      </c>
      <c r="E23" s="119">
        <f t="shared" si="1"/>
        <v>-3.685389183697041</v>
      </c>
      <c r="F23" s="119">
        <f>-B23+D23</f>
        <v>308969542.67</v>
      </c>
      <c r="G23" s="120">
        <f t="shared" si="2"/>
        <v>-99.3167819058487</v>
      </c>
    </row>
    <row r="24" spans="1:7" ht="23.25" customHeight="1">
      <c r="A24" s="116" t="s">
        <v>48</v>
      </c>
      <c r="B24" s="117">
        <f>SUM(B25:B26)</f>
        <v>109492000</v>
      </c>
      <c r="C24" s="118">
        <f t="shared" si="0"/>
        <v>19.794340755096286</v>
      </c>
      <c r="D24" s="119">
        <f>SUM(D25:D26)</f>
        <v>105462789.35</v>
      </c>
      <c r="E24" s="119">
        <f t="shared" si="1"/>
        <v>182.8648440347705</v>
      </c>
      <c r="F24" s="119">
        <f>-B24+D24</f>
        <v>-4029210.650000006</v>
      </c>
      <c r="G24" s="120">
        <f t="shared" si="2"/>
        <v>-3.6799132813356286</v>
      </c>
    </row>
    <row r="25" spans="1:7" ht="23.25" customHeight="1">
      <c r="A25" s="11" t="s">
        <v>18</v>
      </c>
      <c r="B25" s="12">
        <v>6236000</v>
      </c>
      <c r="C25" s="13">
        <f t="shared" si="0"/>
        <v>1.127365551353345</v>
      </c>
      <c r="D25" s="14">
        <v>8240356</v>
      </c>
      <c r="E25" s="14">
        <f t="shared" si="1"/>
        <v>14.288180921615131</v>
      </c>
      <c r="F25" s="14">
        <v>2004356</v>
      </c>
      <c r="G25" s="15">
        <f t="shared" si="2"/>
        <v>32.14169339320077</v>
      </c>
    </row>
    <row r="26" spans="1:7" ht="23.25" customHeight="1">
      <c r="A26" s="11" t="s">
        <v>49</v>
      </c>
      <c r="B26" s="12">
        <v>103256000</v>
      </c>
      <c r="C26" s="13">
        <f t="shared" si="0"/>
        <v>18.666975203742943</v>
      </c>
      <c r="D26" s="14">
        <v>97222433.35</v>
      </c>
      <c r="E26" s="14">
        <f t="shared" si="1"/>
        <v>168.57666311315538</v>
      </c>
      <c r="F26" s="14">
        <v>-6049272.650000006</v>
      </c>
      <c r="G26" s="15">
        <f t="shared" si="2"/>
        <v>-5.858519262803136</v>
      </c>
    </row>
    <row r="27" spans="1:7" ht="23.25" customHeight="1">
      <c r="A27" s="116" t="s">
        <v>50</v>
      </c>
      <c r="B27" s="117">
        <f>SUM(B28:B29)</f>
        <v>78931000</v>
      </c>
      <c r="C27" s="118">
        <f t="shared" si="0"/>
        <v>14.2694179496265</v>
      </c>
      <c r="D27" s="119">
        <f>SUM(D28:D29)</f>
        <v>68303376.21</v>
      </c>
      <c r="E27" s="119">
        <f t="shared" si="1"/>
        <v>118.43311100219734</v>
      </c>
      <c r="F27" s="119">
        <f>-B27+D27</f>
        <v>-10627623.790000007</v>
      </c>
      <c r="G27" s="120">
        <f t="shared" si="2"/>
        <v>-13.464448429641088</v>
      </c>
    </row>
    <row r="28" spans="1:7" ht="23.25" customHeight="1">
      <c r="A28" s="11" t="s">
        <v>21</v>
      </c>
      <c r="B28" s="12">
        <v>78020000</v>
      </c>
      <c r="C28" s="13">
        <f t="shared" si="0"/>
        <v>14.104724232935851</v>
      </c>
      <c r="D28" s="14">
        <v>64311928</v>
      </c>
      <c r="E28" s="14">
        <f t="shared" si="1"/>
        <v>111.51222868064026</v>
      </c>
      <c r="F28" s="14">
        <v>-13708072</v>
      </c>
      <c r="G28" s="15">
        <f t="shared" si="2"/>
        <v>-17.56994616764932</v>
      </c>
    </row>
    <row r="29" spans="1:7" ht="23.25" customHeight="1">
      <c r="A29" s="11" t="s">
        <v>51</v>
      </c>
      <c r="B29" s="12">
        <v>911000</v>
      </c>
      <c r="C29" s="13">
        <f t="shared" si="0"/>
        <v>0.1646937166906506</v>
      </c>
      <c r="D29" s="14">
        <v>3991448.21</v>
      </c>
      <c r="E29" s="14">
        <f t="shared" si="1"/>
        <v>6.920882321557087</v>
      </c>
      <c r="F29" s="14">
        <v>2957432.21</v>
      </c>
      <c r="G29" s="15">
        <f t="shared" si="2"/>
        <v>324.63580790340285</v>
      </c>
    </row>
    <row r="30" spans="1:7" ht="23.25" customHeight="1">
      <c r="A30" s="116" t="s">
        <v>52</v>
      </c>
      <c r="B30" s="119">
        <f>B24-B27</f>
        <v>30561000</v>
      </c>
      <c r="C30" s="118">
        <f t="shared" si="0"/>
        <v>5.524922805469784</v>
      </c>
      <c r="D30" s="119">
        <f>D24-D27</f>
        <v>37159413.14</v>
      </c>
      <c r="E30" s="119">
        <f t="shared" si="1"/>
        <v>64.43173303257318</v>
      </c>
      <c r="F30" s="119">
        <f>-B30+D30</f>
        <v>6598413.140000001</v>
      </c>
      <c r="G30" s="120">
        <f t="shared" si="2"/>
        <v>21.5909595235758</v>
      </c>
    </row>
    <row r="31" spans="1:7" ht="23.25" customHeight="1" thickBot="1">
      <c r="A31" s="121" t="s">
        <v>53</v>
      </c>
      <c r="B31" s="122">
        <f>B23+B30</f>
        <v>-280534000</v>
      </c>
      <c r="C31" s="123">
        <f t="shared" si="0"/>
        <v>-50.71590243479142</v>
      </c>
      <c r="D31" s="124">
        <f>D23+D30</f>
        <v>35033955.81</v>
      </c>
      <c r="E31" s="124">
        <f t="shared" si="1"/>
        <v>60.74634384887614</v>
      </c>
      <c r="F31" s="124">
        <f>-B31+D31</f>
        <v>315567955.81</v>
      </c>
      <c r="G31" s="125">
        <f t="shared" si="2"/>
        <v>-112.48831008362623</v>
      </c>
    </row>
  </sheetData>
  <mergeCells count="7">
    <mergeCell ref="A1:G1"/>
    <mergeCell ref="A2:E2"/>
    <mergeCell ref="A3:E3"/>
    <mergeCell ref="A4:A5"/>
    <mergeCell ref="B4:C4"/>
    <mergeCell ref="D4:E4"/>
    <mergeCell ref="F4:G4"/>
  </mergeCells>
  <printOptions horizontalCentered="1" verticalCentered="1"/>
  <pageMargins left="0.3937007874015748" right="0.3937007874015748" top="0.7874015748031497" bottom="0.7874015748031497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5"/>
  <sheetViews>
    <sheetView workbookViewId="0" topLeftCell="A1">
      <selection activeCell="F9" sqref="F9"/>
    </sheetView>
  </sheetViews>
  <sheetFormatPr defaultColWidth="9.00390625" defaultRowHeight="16.5"/>
  <cols>
    <col min="1" max="1" width="15.875" style="21" customWidth="1"/>
    <col min="2" max="2" width="14.875" style="21" customWidth="1"/>
    <col min="3" max="3" width="3.875" style="36" customWidth="1"/>
    <col min="4" max="4" width="13.625" style="21" customWidth="1"/>
    <col min="5" max="5" width="3.875" style="58" customWidth="1"/>
    <col min="6" max="6" width="13.625" style="21" customWidth="1"/>
    <col min="7" max="7" width="3.875" style="58" customWidth="1"/>
    <col min="8" max="8" width="13.625" style="21" customWidth="1"/>
    <col min="9" max="9" width="3.875" style="36" customWidth="1"/>
    <col min="10" max="10" width="13.625" style="21" customWidth="1"/>
    <col min="11" max="11" width="3.875" style="58" customWidth="1"/>
    <col min="12" max="12" width="13.625" style="21" customWidth="1"/>
    <col min="13" max="13" width="3.875" style="36" customWidth="1"/>
    <col min="14" max="14" width="13.625" style="36" customWidth="1"/>
    <col min="15" max="15" width="3.875" style="36" customWidth="1"/>
    <col min="16" max="16" width="13.625" style="21" customWidth="1"/>
    <col min="17" max="17" width="3.875" style="36" customWidth="1"/>
    <col min="18" max="18" width="14.375" style="36" customWidth="1"/>
    <col min="19" max="19" width="3.875" style="36" customWidth="1"/>
    <col min="20" max="20" width="11.625" style="21" hidden="1" customWidth="1"/>
    <col min="21" max="21" width="2.25390625" style="58" customWidth="1"/>
    <col min="22" max="22" width="18.125" style="36" customWidth="1"/>
    <col min="23" max="23" width="21.625" style="21" customWidth="1"/>
    <col min="24" max="24" width="13.625" style="21" customWidth="1"/>
    <col min="25" max="25" width="20.25390625" style="21" customWidth="1"/>
    <col min="26" max="26" width="13.625" style="21" customWidth="1"/>
    <col min="27" max="16384" width="10.00390625" style="21" customWidth="1"/>
  </cols>
  <sheetData>
    <row r="1" spans="1:27" ht="30" customHeight="1">
      <c r="A1" s="126" t="s">
        <v>109</v>
      </c>
      <c r="B1" s="127"/>
      <c r="C1" s="127"/>
      <c r="D1" s="127"/>
      <c r="E1" s="127"/>
      <c r="F1" s="128" t="s">
        <v>110</v>
      </c>
      <c r="G1" s="215" t="s">
        <v>111</v>
      </c>
      <c r="H1" s="216"/>
      <c r="I1" s="216"/>
      <c r="J1" s="19" t="s">
        <v>112</v>
      </c>
      <c r="K1" s="20"/>
      <c r="M1" s="18"/>
      <c r="N1" s="18"/>
      <c r="O1" s="18"/>
      <c r="Q1" s="22"/>
      <c r="R1" s="22"/>
      <c r="S1" s="22"/>
      <c r="T1" s="17"/>
      <c r="U1" s="20"/>
      <c r="V1" s="129"/>
      <c r="W1" s="217" t="s">
        <v>79</v>
      </c>
      <c r="X1" s="217"/>
      <c r="Y1" s="217"/>
      <c r="Z1" s="131"/>
      <c r="AA1" s="132"/>
    </row>
    <row r="2" spans="1:26" ht="24.75" customHeight="1">
      <c r="A2" s="24"/>
      <c r="B2" s="8"/>
      <c r="C2" s="25"/>
      <c r="D2" s="24"/>
      <c r="E2" s="26"/>
      <c r="F2" s="222" t="s">
        <v>113</v>
      </c>
      <c r="G2" s="223"/>
      <c r="H2" s="223"/>
      <c r="I2" s="223"/>
      <c r="J2" s="133" t="s">
        <v>114</v>
      </c>
      <c r="K2" s="27"/>
      <c r="M2" s="28"/>
      <c r="N2" s="28"/>
      <c r="O2" s="28"/>
      <c r="Q2" s="218" t="s">
        <v>54</v>
      </c>
      <c r="R2" s="219"/>
      <c r="S2" s="219"/>
      <c r="T2" s="29"/>
      <c r="U2" s="27"/>
      <c r="V2" s="7" t="s">
        <v>115</v>
      </c>
      <c r="W2" s="220" t="s">
        <v>116</v>
      </c>
      <c r="X2" s="221"/>
      <c r="Y2" s="221"/>
      <c r="Z2" s="32" t="s">
        <v>54</v>
      </c>
    </row>
    <row r="3" spans="1:26" ht="21" customHeight="1" thickBot="1">
      <c r="A3" s="31" t="s">
        <v>55</v>
      </c>
      <c r="B3" s="32"/>
      <c r="C3" s="23"/>
      <c r="D3" s="32"/>
      <c r="E3" s="33"/>
      <c r="G3" s="34"/>
      <c r="H3" s="229" t="s">
        <v>117</v>
      </c>
      <c r="I3" s="208"/>
      <c r="J3" s="37" t="s">
        <v>118</v>
      </c>
      <c r="K3" s="38"/>
      <c r="M3" s="39"/>
      <c r="N3" s="39"/>
      <c r="O3" s="39"/>
      <c r="Q3" s="40"/>
      <c r="R3" s="207" t="s">
        <v>119</v>
      </c>
      <c r="S3" s="208"/>
      <c r="T3" s="10"/>
      <c r="U3" s="41"/>
      <c r="V3" s="35" t="s">
        <v>120</v>
      </c>
      <c r="W3" s="30"/>
      <c r="X3" s="30"/>
      <c r="Z3" s="111" t="s">
        <v>30</v>
      </c>
    </row>
    <row r="4" spans="1:26" ht="45" customHeight="1">
      <c r="A4" s="224" t="s">
        <v>121</v>
      </c>
      <c r="B4" s="209" t="s">
        <v>141</v>
      </c>
      <c r="C4" s="210"/>
      <c r="D4" s="225" t="s">
        <v>57</v>
      </c>
      <c r="E4" s="226"/>
      <c r="F4" s="213" t="s">
        <v>58</v>
      </c>
      <c r="G4" s="227"/>
      <c r="H4" s="213" t="s">
        <v>59</v>
      </c>
      <c r="I4" s="228"/>
      <c r="J4" s="213" t="s">
        <v>60</v>
      </c>
      <c r="K4" s="227"/>
      <c r="L4" s="213" t="s">
        <v>61</v>
      </c>
      <c r="M4" s="227"/>
      <c r="N4" s="230" t="s">
        <v>66</v>
      </c>
      <c r="O4" s="231"/>
      <c r="P4" s="232" t="s">
        <v>62</v>
      </c>
      <c r="Q4" s="227"/>
      <c r="R4" s="213" t="s">
        <v>65</v>
      </c>
      <c r="S4" s="214"/>
      <c r="V4" s="211" t="s">
        <v>56</v>
      </c>
      <c r="W4" s="233" t="s">
        <v>63</v>
      </c>
      <c r="X4" s="231"/>
      <c r="Y4" s="213" t="s">
        <v>64</v>
      </c>
      <c r="Z4" s="214"/>
    </row>
    <row r="5" spans="1:26" ht="19.5" customHeight="1">
      <c r="A5" s="202"/>
      <c r="B5" s="135" t="s">
        <v>67</v>
      </c>
      <c r="C5" s="136" t="s">
        <v>68</v>
      </c>
      <c r="D5" s="135" t="s">
        <v>67</v>
      </c>
      <c r="E5" s="136" t="s">
        <v>68</v>
      </c>
      <c r="F5" s="135" t="s">
        <v>67</v>
      </c>
      <c r="G5" s="136" t="s">
        <v>68</v>
      </c>
      <c r="H5" s="135" t="s">
        <v>67</v>
      </c>
      <c r="I5" s="136" t="s">
        <v>68</v>
      </c>
      <c r="J5" s="135" t="s">
        <v>67</v>
      </c>
      <c r="K5" s="136" t="s">
        <v>68</v>
      </c>
      <c r="L5" s="135" t="s">
        <v>67</v>
      </c>
      <c r="M5" s="136" t="s">
        <v>68</v>
      </c>
      <c r="N5" s="135" t="s">
        <v>67</v>
      </c>
      <c r="O5" s="136" t="s">
        <v>68</v>
      </c>
      <c r="P5" s="137" t="s">
        <v>67</v>
      </c>
      <c r="Q5" s="136" t="s">
        <v>68</v>
      </c>
      <c r="R5" s="135" t="s">
        <v>67</v>
      </c>
      <c r="S5" s="138" t="s">
        <v>68</v>
      </c>
      <c r="V5" s="212"/>
      <c r="W5" s="137" t="s">
        <v>67</v>
      </c>
      <c r="X5" s="136" t="s">
        <v>68</v>
      </c>
      <c r="Y5" s="135" t="s">
        <v>67</v>
      </c>
      <c r="Z5" s="138" t="s">
        <v>68</v>
      </c>
    </row>
    <row r="6" spans="1:26" ht="22.5" customHeight="1">
      <c r="A6" s="43" t="s">
        <v>31</v>
      </c>
      <c r="B6" s="44">
        <f>D6+F6+H6+J6+L6+P6+W6+Y6+R6+N6</f>
        <v>57672534</v>
      </c>
      <c r="C6" s="45">
        <f>B6/B$6*100</f>
        <v>100</v>
      </c>
      <c r="D6" s="44">
        <f aca="true" t="shared" si="0" ref="D6:P6">SUM(D7:D13)</f>
        <v>56570742</v>
      </c>
      <c r="E6" s="45">
        <f>D6/D$6*100</f>
        <v>100</v>
      </c>
      <c r="F6" s="44">
        <f t="shared" si="0"/>
        <v>193377</v>
      </c>
      <c r="G6" s="45">
        <f>F6/F$6*100</f>
        <v>100</v>
      </c>
      <c r="H6" s="44">
        <f t="shared" si="0"/>
        <v>0</v>
      </c>
      <c r="I6" s="45"/>
      <c r="J6" s="44">
        <f t="shared" si="0"/>
        <v>908415</v>
      </c>
      <c r="K6" s="45">
        <f>J6/J$6*100</f>
        <v>100</v>
      </c>
      <c r="L6" s="44">
        <f t="shared" si="0"/>
        <v>0</v>
      </c>
      <c r="M6" s="47"/>
      <c r="N6" s="44">
        <f>SUM(N7:N13)</f>
        <v>0</v>
      </c>
      <c r="O6" s="45"/>
      <c r="P6" s="46">
        <f t="shared" si="0"/>
        <v>0</v>
      </c>
      <c r="Q6" s="47"/>
      <c r="R6" s="44">
        <f>SUM(R7:R13)</f>
        <v>0</v>
      </c>
      <c r="S6" s="48"/>
      <c r="V6" s="43" t="s">
        <v>31</v>
      </c>
      <c r="W6" s="46">
        <f>SUM(W7:W13)</f>
        <v>0</v>
      </c>
      <c r="X6" s="45"/>
      <c r="Y6" s="44">
        <f>SUM(Y7:Y13)</f>
        <v>0</v>
      </c>
      <c r="Z6" s="48"/>
    </row>
    <row r="7" spans="1:26" ht="22.5" customHeight="1">
      <c r="A7" s="43" t="s">
        <v>4</v>
      </c>
      <c r="B7" s="44">
        <f aca="true" t="shared" si="1" ref="B7:B33">D7+F7+H7+J7+L7+P7+W7+Y7+R7+N7</f>
        <v>0</v>
      </c>
      <c r="C7" s="45">
        <f aca="true" t="shared" si="2" ref="C7:C33">B7/B$6*100</f>
        <v>0</v>
      </c>
      <c r="D7" s="44">
        <v>0</v>
      </c>
      <c r="E7" s="45">
        <f aca="true" t="shared" si="3" ref="E7:E33">D7/D$6*100</f>
        <v>0</v>
      </c>
      <c r="F7" s="44">
        <v>0</v>
      </c>
      <c r="G7" s="45">
        <f aca="true" t="shared" si="4" ref="G7:G33">F7/F$6*100</f>
        <v>0</v>
      </c>
      <c r="H7" s="44">
        <v>0</v>
      </c>
      <c r="I7" s="47"/>
      <c r="J7" s="44">
        <v>0</v>
      </c>
      <c r="K7" s="45">
        <f aca="true" t="shared" si="5" ref="K7:K33">J7/J$6*100</f>
        <v>0</v>
      </c>
      <c r="L7" s="44">
        <v>0</v>
      </c>
      <c r="M7" s="47"/>
      <c r="N7" s="44">
        <v>0</v>
      </c>
      <c r="O7" s="45"/>
      <c r="P7" s="44">
        <v>0</v>
      </c>
      <c r="Q7" s="47"/>
      <c r="R7" s="44">
        <v>0</v>
      </c>
      <c r="S7" s="48"/>
      <c r="V7" s="43" t="s">
        <v>4</v>
      </c>
      <c r="W7" s="44">
        <v>0</v>
      </c>
      <c r="X7" s="45"/>
      <c r="Y7" s="44">
        <v>0</v>
      </c>
      <c r="Z7" s="48"/>
    </row>
    <row r="8" spans="1:26" ht="22.5" customHeight="1" hidden="1">
      <c r="A8" s="43" t="s">
        <v>28</v>
      </c>
      <c r="B8" s="44">
        <f t="shared" si="1"/>
        <v>0</v>
      </c>
      <c r="C8" s="45">
        <f t="shared" si="2"/>
        <v>0</v>
      </c>
      <c r="D8" s="47">
        <v>0</v>
      </c>
      <c r="E8" s="45">
        <f t="shared" si="3"/>
        <v>0</v>
      </c>
      <c r="F8" s="44">
        <v>0</v>
      </c>
      <c r="G8" s="45">
        <f t="shared" si="4"/>
        <v>0</v>
      </c>
      <c r="H8" s="44">
        <v>0</v>
      </c>
      <c r="I8" s="47"/>
      <c r="J8" s="44">
        <v>0</v>
      </c>
      <c r="K8" s="45">
        <f t="shared" si="5"/>
        <v>0</v>
      </c>
      <c r="L8" s="44">
        <v>0</v>
      </c>
      <c r="M8" s="47"/>
      <c r="N8" s="44">
        <v>0</v>
      </c>
      <c r="O8" s="45"/>
      <c r="P8" s="44">
        <v>0</v>
      </c>
      <c r="Q8" s="47"/>
      <c r="R8" s="44">
        <v>0</v>
      </c>
      <c r="S8" s="48"/>
      <c r="V8" s="43" t="s">
        <v>28</v>
      </c>
      <c r="W8" s="44">
        <v>0</v>
      </c>
      <c r="X8" s="45"/>
      <c r="Y8" s="44">
        <v>0</v>
      </c>
      <c r="Z8" s="48"/>
    </row>
    <row r="9" spans="1:26" ht="22.5" customHeight="1">
      <c r="A9" s="43" t="s">
        <v>32</v>
      </c>
      <c r="B9" s="44">
        <f t="shared" si="1"/>
        <v>908415</v>
      </c>
      <c r="C9" s="45">
        <f t="shared" si="2"/>
        <v>1.5751258649394528</v>
      </c>
      <c r="D9" s="44">
        <v>0</v>
      </c>
      <c r="E9" s="45">
        <f t="shared" si="3"/>
        <v>0</v>
      </c>
      <c r="F9" s="44">
        <v>0</v>
      </c>
      <c r="G9" s="45">
        <f t="shared" si="4"/>
        <v>0</v>
      </c>
      <c r="H9" s="44">
        <v>0</v>
      </c>
      <c r="I9" s="47"/>
      <c r="J9" s="44">
        <v>908415</v>
      </c>
      <c r="K9" s="45">
        <f t="shared" si="5"/>
        <v>100</v>
      </c>
      <c r="L9" s="44">
        <v>0</v>
      </c>
      <c r="M9" s="47"/>
      <c r="N9" s="44">
        <v>0</v>
      </c>
      <c r="O9" s="45"/>
      <c r="P9" s="44">
        <v>0</v>
      </c>
      <c r="Q9" s="47"/>
      <c r="R9" s="44">
        <v>0</v>
      </c>
      <c r="S9" s="48"/>
      <c r="V9" s="43" t="s">
        <v>32</v>
      </c>
      <c r="W9" s="44">
        <v>0</v>
      </c>
      <c r="X9" s="45"/>
      <c r="Y9" s="44">
        <v>0</v>
      </c>
      <c r="Z9" s="48"/>
    </row>
    <row r="10" spans="1:26" ht="22.5" customHeight="1">
      <c r="A10" s="43" t="s">
        <v>33</v>
      </c>
      <c r="B10" s="44">
        <f t="shared" si="1"/>
        <v>56376445</v>
      </c>
      <c r="C10" s="45">
        <f t="shared" si="2"/>
        <v>97.75267547633679</v>
      </c>
      <c r="D10" s="44">
        <f>56255035-782-54984-15706</f>
        <v>56183563</v>
      </c>
      <c r="E10" s="45">
        <f t="shared" si="3"/>
        <v>99.31558437045072</v>
      </c>
      <c r="F10" s="44">
        <v>192882</v>
      </c>
      <c r="G10" s="45">
        <f t="shared" si="4"/>
        <v>99.74402333266107</v>
      </c>
      <c r="H10" s="44">
        <v>0</v>
      </c>
      <c r="I10" s="47"/>
      <c r="J10" s="44">
        <v>0</v>
      </c>
      <c r="K10" s="45">
        <f t="shared" si="5"/>
        <v>0</v>
      </c>
      <c r="L10" s="44">
        <v>0</v>
      </c>
      <c r="M10" s="47"/>
      <c r="N10" s="44">
        <v>0</v>
      </c>
      <c r="O10" s="45"/>
      <c r="P10" s="44">
        <v>0</v>
      </c>
      <c r="Q10" s="47"/>
      <c r="R10" s="44">
        <v>0</v>
      </c>
      <c r="S10" s="48"/>
      <c r="V10" s="43" t="s">
        <v>33</v>
      </c>
      <c r="W10" s="44">
        <v>0</v>
      </c>
      <c r="X10" s="45"/>
      <c r="Y10" s="44">
        <v>0</v>
      </c>
      <c r="Z10" s="48"/>
    </row>
    <row r="11" spans="1:26" ht="22.5" customHeight="1">
      <c r="A11" s="43" t="s">
        <v>34</v>
      </c>
      <c r="B11" s="44">
        <f t="shared" si="1"/>
        <v>0</v>
      </c>
      <c r="C11" s="45">
        <f t="shared" si="2"/>
        <v>0</v>
      </c>
      <c r="D11" s="44">
        <v>0</v>
      </c>
      <c r="E11" s="45">
        <f t="shared" si="3"/>
        <v>0</v>
      </c>
      <c r="F11" s="44">
        <v>0</v>
      </c>
      <c r="G11" s="45">
        <f t="shared" si="4"/>
        <v>0</v>
      </c>
      <c r="H11" s="44">
        <v>0</v>
      </c>
      <c r="I11" s="47"/>
      <c r="J11" s="44">
        <v>0</v>
      </c>
      <c r="K11" s="45">
        <f t="shared" si="5"/>
        <v>0</v>
      </c>
      <c r="L11" s="44">
        <v>0</v>
      </c>
      <c r="M11" s="47"/>
      <c r="N11" s="44">
        <v>0</v>
      </c>
      <c r="O11" s="45"/>
      <c r="P11" s="44">
        <v>0</v>
      </c>
      <c r="Q11" s="47"/>
      <c r="R11" s="44">
        <v>0</v>
      </c>
      <c r="S11" s="48"/>
      <c r="V11" s="43" t="s">
        <v>34</v>
      </c>
      <c r="W11" s="44">
        <v>0</v>
      </c>
      <c r="X11" s="45"/>
      <c r="Y11" s="44">
        <v>0</v>
      </c>
      <c r="Z11" s="48"/>
    </row>
    <row r="12" spans="1:26" ht="22.5" customHeight="1">
      <c r="A12" s="43" t="s">
        <v>35</v>
      </c>
      <c r="B12" s="44">
        <f t="shared" si="1"/>
        <v>0</v>
      </c>
      <c r="C12" s="45">
        <f t="shared" si="2"/>
        <v>0</v>
      </c>
      <c r="D12" s="44">
        <v>0</v>
      </c>
      <c r="E12" s="45">
        <f t="shared" si="3"/>
        <v>0</v>
      </c>
      <c r="F12" s="44">
        <v>0</v>
      </c>
      <c r="G12" s="45">
        <f t="shared" si="4"/>
        <v>0</v>
      </c>
      <c r="H12" s="44">
        <v>0</v>
      </c>
      <c r="I12" s="47"/>
      <c r="J12" s="44">
        <v>0</v>
      </c>
      <c r="K12" s="45">
        <f t="shared" si="5"/>
        <v>0</v>
      </c>
      <c r="L12" s="44">
        <v>0</v>
      </c>
      <c r="M12" s="47"/>
      <c r="N12" s="44">
        <v>0</v>
      </c>
      <c r="O12" s="45"/>
      <c r="P12" s="44">
        <v>0</v>
      </c>
      <c r="Q12" s="47"/>
      <c r="R12" s="44">
        <v>0</v>
      </c>
      <c r="S12" s="48"/>
      <c r="V12" s="43" t="s">
        <v>35</v>
      </c>
      <c r="W12" s="44">
        <v>0</v>
      </c>
      <c r="X12" s="45"/>
      <c r="Y12" s="44">
        <v>0</v>
      </c>
      <c r="Z12" s="48"/>
    </row>
    <row r="13" spans="1:26" ht="22.5" customHeight="1">
      <c r="A13" s="43" t="s">
        <v>36</v>
      </c>
      <c r="B13" s="44">
        <f t="shared" si="1"/>
        <v>387674</v>
      </c>
      <c r="C13" s="45">
        <f t="shared" si="2"/>
        <v>0.6721986587237523</v>
      </c>
      <c r="D13" s="44">
        <v>387179</v>
      </c>
      <c r="E13" s="45">
        <f t="shared" si="3"/>
        <v>0.6844156295492818</v>
      </c>
      <c r="F13" s="44">
        <v>495</v>
      </c>
      <c r="G13" s="45">
        <f t="shared" si="4"/>
        <v>0.25597666733892865</v>
      </c>
      <c r="H13" s="44">
        <v>0</v>
      </c>
      <c r="I13" s="47"/>
      <c r="J13" s="44">
        <v>0</v>
      </c>
      <c r="K13" s="45">
        <f t="shared" si="5"/>
        <v>0</v>
      </c>
      <c r="L13" s="44">
        <v>0</v>
      </c>
      <c r="M13" s="47"/>
      <c r="N13" s="44">
        <v>0</v>
      </c>
      <c r="O13" s="45"/>
      <c r="P13" s="44">
        <v>0</v>
      </c>
      <c r="Q13" s="47"/>
      <c r="R13" s="44">
        <v>0</v>
      </c>
      <c r="S13" s="48"/>
      <c r="V13" s="43" t="s">
        <v>36</v>
      </c>
      <c r="W13" s="44">
        <v>0</v>
      </c>
      <c r="X13" s="45"/>
      <c r="Y13" s="44">
        <v>0</v>
      </c>
      <c r="Z13" s="48"/>
    </row>
    <row r="14" spans="1:26" ht="22.5" customHeight="1">
      <c r="A14" s="43" t="s">
        <v>37</v>
      </c>
      <c r="B14" s="44">
        <f t="shared" si="1"/>
        <v>59797991.33</v>
      </c>
      <c r="C14" s="45">
        <f t="shared" si="2"/>
        <v>103.68538918369703</v>
      </c>
      <c r="D14" s="44">
        <f aca="true" t="shared" si="6" ref="D14:P14">SUM(D15:D24)</f>
        <v>52395923.33</v>
      </c>
      <c r="E14" s="45">
        <f t="shared" si="3"/>
        <v>92.62018046360431</v>
      </c>
      <c r="F14" s="44">
        <f t="shared" si="6"/>
        <v>96843</v>
      </c>
      <c r="G14" s="45">
        <f t="shared" si="4"/>
        <v>50.079895747684574</v>
      </c>
      <c r="H14" s="44">
        <f t="shared" si="6"/>
        <v>10890</v>
      </c>
      <c r="I14" s="47"/>
      <c r="J14" s="44">
        <f t="shared" si="6"/>
        <v>810720</v>
      </c>
      <c r="K14" s="45">
        <f t="shared" si="5"/>
        <v>89.24555406945063</v>
      </c>
      <c r="L14" s="44">
        <f t="shared" si="6"/>
        <v>368440</v>
      </c>
      <c r="M14" s="47"/>
      <c r="N14" s="44">
        <f>SUM(N15:N24)</f>
        <v>0</v>
      </c>
      <c r="O14" s="45"/>
      <c r="P14" s="46">
        <f t="shared" si="6"/>
        <v>5404057</v>
      </c>
      <c r="Q14" s="47"/>
      <c r="R14" s="44">
        <f>SUM(R15:R24)</f>
        <v>610487</v>
      </c>
      <c r="S14" s="48"/>
      <c r="V14" s="43" t="s">
        <v>37</v>
      </c>
      <c r="W14" s="46">
        <f>SUM(W15:W24)</f>
        <v>88586</v>
      </c>
      <c r="X14" s="45"/>
      <c r="Y14" s="44">
        <f>SUM(Y15:Y24)</f>
        <v>12045</v>
      </c>
      <c r="Z14" s="48"/>
    </row>
    <row r="15" spans="1:26" ht="22.5" customHeight="1">
      <c r="A15" s="43" t="s">
        <v>8</v>
      </c>
      <c r="B15" s="44">
        <f t="shared" si="1"/>
        <v>0</v>
      </c>
      <c r="C15" s="45">
        <f t="shared" si="2"/>
        <v>0</v>
      </c>
      <c r="D15" s="44">
        <v>0</v>
      </c>
      <c r="E15" s="45">
        <f t="shared" si="3"/>
        <v>0</v>
      </c>
      <c r="F15" s="44">
        <v>0</v>
      </c>
      <c r="G15" s="45">
        <f t="shared" si="4"/>
        <v>0</v>
      </c>
      <c r="H15" s="44">
        <v>0</v>
      </c>
      <c r="I15" s="47"/>
      <c r="J15" s="44">
        <v>0</v>
      </c>
      <c r="K15" s="45">
        <f t="shared" si="5"/>
        <v>0</v>
      </c>
      <c r="L15" s="44">
        <v>0</v>
      </c>
      <c r="M15" s="47"/>
      <c r="N15" s="44">
        <v>0</v>
      </c>
      <c r="O15" s="45"/>
      <c r="P15" s="46">
        <v>0</v>
      </c>
      <c r="Q15" s="47"/>
      <c r="R15" s="44">
        <v>0</v>
      </c>
      <c r="S15" s="48"/>
      <c r="V15" s="43" t="s">
        <v>8</v>
      </c>
      <c r="W15" s="46">
        <v>0</v>
      </c>
      <c r="X15" s="45"/>
      <c r="Y15" s="44">
        <v>0</v>
      </c>
      <c r="Z15" s="48"/>
    </row>
    <row r="16" spans="1:26" ht="22.5" customHeight="1" hidden="1">
      <c r="A16" s="43" t="s">
        <v>38</v>
      </c>
      <c r="B16" s="44">
        <f t="shared" si="1"/>
        <v>0</v>
      </c>
      <c r="C16" s="45">
        <f t="shared" si="2"/>
        <v>0</v>
      </c>
      <c r="D16" s="44">
        <v>0</v>
      </c>
      <c r="E16" s="45">
        <f t="shared" si="3"/>
        <v>0</v>
      </c>
      <c r="F16" s="44">
        <v>0</v>
      </c>
      <c r="G16" s="45">
        <f t="shared" si="4"/>
        <v>0</v>
      </c>
      <c r="H16" s="44">
        <v>0</v>
      </c>
      <c r="I16" s="47"/>
      <c r="J16" s="44">
        <v>0</v>
      </c>
      <c r="K16" s="45">
        <f t="shared" si="5"/>
        <v>0</v>
      </c>
      <c r="L16" s="44">
        <v>0</v>
      </c>
      <c r="M16" s="47"/>
      <c r="N16" s="44">
        <v>0</v>
      </c>
      <c r="O16" s="45"/>
      <c r="P16" s="46">
        <v>0</v>
      </c>
      <c r="Q16" s="47"/>
      <c r="R16" s="44">
        <v>0</v>
      </c>
      <c r="S16" s="48"/>
      <c r="V16" s="43" t="s">
        <v>38</v>
      </c>
      <c r="W16" s="46">
        <v>0</v>
      </c>
      <c r="X16" s="45"/>
      <c r="Y16" s="44">
        <v>0</v>
      </c>
      <c r="Z16" s="48"/>
    </row>
    <row r="17" spans="1:26" ht="22.5" customHeight="1">
      <c r="A17" s="43" t="s">
        <v>39</v>
      </c>
      <c r="B17" s="44">
        <f t="shared" si="1"/>
        <v>794930</v>
      </c>
      <c r="C17" s="45">
        <f t="shared" si="2"/>
        <v>1.3783510882320518</v>
      </c>
      <c r="D17" s="44">
        <v>0</v>
      </c>
      <c r="E17" s="45">
        <f t="shared" si="3"/>
        <v>0</v>
      </c>
      <c r="F17" s="44">
        <v>0</v>
      </c>
      <c r="G17" s="45">
        <f t="shared" si="4"/>
        <v>0</v>
      </c>
      <c r="H17" s="44">
        <v>0</v>
      </c>
      <c r="I17" s="47"/>
      <c r="J17" s="44">
        <v>794930</v>
      </c>
      <c r="K17" s="45">
        <f t="shared" si="5"/>
        <v>87.50736172344138</v>
      </c>
      <c r="L17" s="44">
        <v>0</v>
      </c>
      <c r="M17" s="47"/>
      <c r="N17" s="44">
        <v>0</v>
      </c>
      <c r="O17" s="45"/>
      <c r="P17" s="46">
        <v>0</v>
      </c>
      <c r="Q17" s="47"/>
      <c r="R17" s="44">
        <v>0</v>
      </c>
      <c r="S17" s="48"/>
      <c r="V17" s="43" t="s">
        <v>39</v>
      </c>
      <c r="W17" s="46">
        <v>0</v>
      </c>
      <c r="X17" s="45"/>
      <c r="Y17" s="44">
        <v>0</v>
      </c>
      <c r="Z17" s="48"/>
    </row>
    <row r="18" spans="1:26" ht="22.5" customHeight="1">
      <c r="A18" s="43" t="s">
        <v>40</v>
      </c>
      <c r="B18" s="44">
        <f t="shared" si="1"/>
        <v>51272503.33</v>
      </c>
      <c r="C18" s="45">
        <f t="shared" si="2"/>
        <v>88.90281001004742</v>
      </c>
      <c r="D18" s="44">
        <f>51391004.93-215344.6</f>
        <v>51175660.33</v>
      </c>
      <c r="E18" s="45">
        <f t="shared" si="3"/>
        <v>90.46312372922384</v>
      </c>
      <c r="F18" s="44">
        <v>96843</v>
      </c>
      <c r="G18" s="45">
        <f t="shared" si="4"/>
        <v>50.079895747684574</v>
      </c>
      <c r="H18" s="44">
        <v>0</v>
      </c>
      <c r="I18" s="47"/>
      <c r="J18" s="44">
        <v>0</v>
      </c>
      <c r="K18" s="45">
        <f t="shared" si="5"/>
        <v>0</v>
      </c>
      <c r="L18" s="44">
        <v>0</v>
      </c>
      <c r="M18" s="47"/>
      <c r="N18" s="44">
        <v>0</v>
      </c>
      <c r="O18" s="45"/>
      <c r="P18" s="46">
        <v>0</v>
      </c>
      <c r="Q18" s="47"/>
      <c r="R18" s="44">
        <v>0</v>
      </c>
      <c r="S18" s="48"/>
      <c r="V18" s="43" t="s">
        <v>40</v>
      </c>
      <c r="W18" s="46">
        <v>0</v>
      </c>
      <c r="X18" s="45"/>
      <c r="Y18" s="44">
        <v>0</v>
      </c>
      <c r="Z18" s="48"/>
    </row>
    <row r="19" spans="1:26" ht="22.5" customHeight="1">
      <c r="A19" s="43" t="s">
        <v>41</v>
      </c>
      <c r="B19" s="44">
        <f t="shared" si="1"/>
        <v>0</v>
      </c>
      <c r="C19" s="45">
        <f t="shared" si="2"/>
        <v>0</v>
      </c>
      <c r="D19" s="44">
        <v>0</v>
      </c>
      <c r="E19" s="45">
        <f t="shared" si="3"/>
        <v>0</v>
      </c>
      <c r="F19" s="44">
        <v>0</v>
      </c>
      <c r="G19" s="45">
        <f t="shared" si="4"/>
        <v>0</v>
      </c>
      <c r="H19" s="44">
        <v>0</v>
      </c>
      <c r="I19" s="47"/>
      <c r="J19" s="44">
        <v>0</v>
      </c>
      <c r="K19" s="45">
        <f t="shared" si="5"/>
        <v>0</v>
      </c>
      <c r="L19" s="44">
        <v>0</v>
      </c>
      <c r="M19" s="47"/>
      <c r="N19" s="44">
        <v>0</v>
      </c>
      <c r="O19" s="45"/>
      <c r="P19" s="46">
        <v>0</v>
      </c>
      <c r="Q19" s="47"/>
      <c r="R19" s="44">
        <v>0</v>
      </c>
      <c r="S19" s="48"/>
      <c r="V19" s="43" t="s">
        <v>41</v>
      </c>
      <c r="W19" s="46">
        <v>0</v>
      </c>
      <c r="X19" s="45"/>
      <c r="Y19" s="44">
        <v>0</v>
      </c>
      <c r="Z19" s="48"/>
    </row>
    <row r="20" spans="1:26" ht="22.5" customHeight="1">
      <c r="A20" s="43" t="s">
        <v>42</v>
      </c>
      <c r="B20" s="44">
        <f t="shared" si="1"/>
        <v>0</v>
      </c>
      <c r="C20" s="45">
        <f t="shared" si="2"/>
        <v>0</v>
      </c>
      <c r="D20" s="44">
        <v>0</v>
      </c>
      <c r="E20" s="45">
        <f t="shared" si="3"/>
        <v>0</v>
      </c>
      <c r="F20" s="44">
        <v>0</v>
      </c>
      <c r="G20" s="45">
        <f t="shared" si="4"/>
        <v>0</v>
      </c>
      <c r="H20" s="44">
        <v>0</v>
      </c>
      <c r="I20" s="47"/>
      <c r="J20" s="44">
        <v>0</v>
      </c>
      <c r="K20" s="45">
        <f t="shared" si="5"/>
        <v>0</v>
      </c>
      <c r="L20" s="44">
        <v>0</v>
      </c>
      <c r="M20" s="47"/>
      <c r="N20" s="44">
        <v>0</v>
      </c>
      <c r="O20" s="45"/>
      <c r="P20" s="46">
        <v>0</v>
      </c>
      <c r="Q20" s="47"/>
      <c r="R20" s="44">
        <v>0</v>
      </c>
      <c r="S20" s="48"/>
      <c r="V20" s="43" t="s">
        <v>42</v>
      </c>
      <c r="W20" s="46">
        <v>0</v>
      </c>
      <c r="X20" s="45"/>
      <c r="Y20" s="44">
        <v>0</v>
      </c>
      <c r="Z20" s="48"/>
    </row>
    <row r="21" spans="1:26" ht="22.5" customHeight="1">
      <c r="A21" s="43" t="s">
        <v>43</v>
      </c>
      <c r="B21" s="44">
        <f t="shared" si="1"/>
        <v>2659326</v>
      </c>
      <c r="C21" s="45">
        <f t="shared" si="2"/>
        <v>4.611078819598944</v>
      </c>
      <c r="D21" s="44">
        <v>0</v>
      </c>
      <c r="E21" s="45">
        <f t="shared" si="3"/>
        <v>0</v>
      </c>
      <c r="F21" s="44">
        <v>0</v>
      </c>
      <c r="G21" s="45">
        <f t="shared" si="4"/>
        <v>0</v>
      </c>
      <c r="H21" s="44">
        <v>0</v>
      </c>
      <c r="I21" s="47"/>
      <c r="J21" s="44">
        <v>0</v>
      </c>
      <c r="K21" s="45">
        <f t="shared" si="5"/>
        <v>0</v>
      </c>
      <c r="L21" s="44">
        <v>0</v>
      </c>
      <c r="M21" s="47"/>
      <c r="N21" s="44">
        <v>0</v>
      </c>
      <c r="O21" s="45"/>
      <c r="P21" s="46">
        <v>2605105</v>
      </c>
      <c r="Q21" s="47"/>
      <c r="R21" s="44">
        <v>0</v>
      </c>
      <c r="S21" s="48"/>
      <c r="V21" s="43" t="s">
        <v>43</v>
      </c>
      <c r="W21" s="46">
        <v>54221</v>
      </c>
      <c r="X21" s="45"/>
      <c r="Y21" s="44">
        <v>0</v>
      </c>
      <c r="Z21" s="48"/>
    </row>
    <row r="22" spans="1:26" ht="22.5" customHeight="1">
      <c r="A22" s="43" t="s">
        <v>44</v>
      </c>
      <c r="B22" s="44">
        <f t="shared" si="1"/>
        <v>5036950</v>
      </c>
      <c r="C22" s="45">
        <f t="shared" si="2"/>
        <v>8.733706758922713</v>
      </c>
      <c r="D22" s="44">
        <v>1196871</v>
      </c>
      <c r="E22" s="45">
        <f t="shared" si="3"/>
        <v>2.115706737592376</v>
      </c>
      <c r="F22" s="44">
        <v>0</v>
      </c>
      <c r="G22" s="45">
        <f t="shared" si="4"/>
        <v>0</v>
      </c>
      <c r="H22" s="44">
        <v>0</v>
      </c>
      <c r="I22" s="47"/>
      <c r="J22" s="44">
        <v>15790</v>
      </c>
      <c r="K22" s="45">
        <f t="shared" si="5"/>
        <v>1.7381923460092579</v>
      </c>
      <c r="L22" s="44">
        <v>368440</v>
      </c>
      <c r="M22" s="47"/>
      <c r="N22" s="44">
        <v>0</v>
      </c>
      <c r="O22" s="45"/>
      <c r="P22" s="46">
        <v>2798952</v>
      </c>
      <c r="Q22" s="47"/>
      <c r="R22" s="44">
        <v>610487</v>
      </c>
      <c r="S22" s="48"/>
      <c r="V22" s="43" t="s">
        <v>44</v>
      </c>
      <c r="W22" s="46">
        <v>34365</v>
      </c>
      <c r="X22" s="45"/>
      <c r="Y22" s="44">
        <v>12045</v>
      </c>
      <c r="Z22" s="48"/>
    </row>
    <row r="23" spans="1:26" ht="22.5" customHeight="1">
      <c r="A23" s="49" t="s">
        <v>122</v>
      </c>
      <c r="B23" s="44">
        <f t="shared" si="1"/>
        <v>23392</v>
      </c>
      <c r="C23" s="45">
        <f t="shared" si="2"/>
        <v>0.040560035041983765</v>
      </c>
      <c r="D23" s="44">
        <v>23392</v>
      </c>
      <c r="E23" s="45">
        <f t="shared" si="3"/>
        <v>0.04134999678809233</v>
      </c>
      <c r="F23" s="44">
        <v>0</v>
      </c>
      <c r="G23" s="45">
        <f t="shared" si="4"/>
        <v>0</v>
      </c>
      <c r="H23" s="44">
        <v>0</v>
      </c>
      <c r="I23" s="47"/>
      <c r="J23" s="44">
        <v>0</v>
      </c>
      <c r="K23" s="45">
        <f t="shared" si="5"/>
        <v>0</v>
      </c>
      <c r="L23" s="44">
        <v>0</v>
      </c>
      <c r="M23" s="47"/>
      <c r="N23" s="44">
        <v>0</v>
      </c>
      <c r="O23" s="45"/>
      <c r="P23" s="46">
        <v>0</v>
      </c>
      <c r="Q23" s="47"/>
      <c r="R23" s="44">
        <v>0</v>
      </c>
      <c r="S23" s="48"/>
      <c r="V23" s="49" t="s">
        <v>122</v>
      </c>
      <c r="W23" s="46">
        <v>0</v>
      </c>
      <c r="X23" s="45"/>
      <c r="Y23" s="44">
        <v>0</v>
      </c>
      <c r="Z23" s="48"/>
    </row>
    <row r="24" spans="1:26" ht="22.5" customHeight="1">
      <c r="A24" s="43" t="s">
        <v>46</v>
      </c>
      <c r="B24" s="44">
        <f t="shared" si="1"/>
        <v>10890</v>
      </c>
      <c r="C24" s="45">
        <f t="shared" si="2"/>
        <v>0.018882471853933103</v>
      </c>
      <c r="D24" s="44"/>
      <c r="E24" s="45">
        <f t="shared" si="3"/>
        <v>0</v>
      </c>
      <c r="F24" s="44">
        <v>0</v>
      </c>
      <c r="G24" s="45">
        <f t="shared" si="4"/>
        <v>0</v>
      </c>
      <c r="H24" s="44">
        <v>10890</v>
      </c>
      <c r="I24" s="47"/>
      <c r="J24" s="44">
        <v>0</v>
      </c>
      <c r="K24" s="45">
        <f t="shared" si="5"/>
        <v>0</v>
      </c>
      <c r="L24" s="44">
        <v>0</v>
      </c>
      <c r="M24" s="47"/>
      <c r="N24" s="44">
        <v>0</v>
      </c>
      <c r="O24" s="45"/>
      <c r="P24" s="46">
        <v>0</v>
      </c>
      <c r="Q24" s="47"/>
      <c r="R24" s="44">
        <v>0</v>
      </c>
      <c r="S24" s="48"/>
      <c r="V24" s="43" t="s">
        <v>46</v>
      </c>
      <c r="W24" s="46">
        <v>0</v>
      </c>
      <c r="X24" s="45"/>
      <c r="Y24" s="44">
        <v>0</v>
      </c>
      <c r="Z24" s="48"/>
    </row>
    <row r="25" spans="1:26" ht="22.5" customHeight="1">
      <c r="A25" s="43" t="s">
        <v>47</v>
      </c>
      <c r="B25" s="44">
        <f t="shared" si="1"/>
        <v>-2125457.329999998</v>
      </c>
      <c r="C25" s="45">
        <f t="shared" si="2"/>
        <v>-3.685389183697041</v>
      </c>
      <c r="D25" s="44">
        <f aca="true" t="shared" si="7" ref="D25:P25">D6-D14</f>
        <v>4174818.670000002</v>
      </c>
      <c r="E25" s="45">
        <f t="shared" si="3"/>
        <v>7.37981953639569</v>
      </c>
      <c r="F25" s="44">
        <f t="shared" si="7"/>
        <v>96534</v>
      </c>
      <c r="G25" s="45">
        <f t="shared" si="4"/>
        <v>49.920104252315426</v>
      </c>
      <c r="H25" s="44">
        <f t="shared" si="7"/>
        <v>-10890</v>
      </c>
      <c r="I25" s="47"/>
      <c r="J25" s="44">
        <f t="shared" si="7"/>
        <v>97695</v>
      </c>
      <c r="K25" s="45">
        <f t="shared" si="5"/>
        <v>10.754445930549364</v>
      </c>
      <c r="L25" s="44">
        <f t="shared" si="7"/>
        <v>-368440</v>
      </c>
      <c r="M25" s="47"/>
      <c r="N25" s="44">
        <f>N6-N14</f>
        <v>0</v>
      </c>
      <c r="O25" s="45"/>
      <c r="P25" s="46">
        <f t="shared" si="7"/>
        <v>-5404057</v>
      </c>
      <c r="Q25" s="47"/>
      <c r="R25" s="44">
        <f>R6-R14</f>
        <v>-610487</v>
      </c>
      <c r="S25" s="48"/>
      <c r="V25" s="43" t="s">
        <v>47</v>
      </c>
      <c r="W25" s="46">
        <f>W6-W14</f>
        <v>-88586</v>
      </c>
      <c r="X25" s="45"/>
      <c r="Y25" s="44">
        <f>Y6-Y14</f>
        <v>-12045</v>
      </c>
      <c r="Z25" s="48"/>
    </row>
    <row r="26" spans="1:26" ht="22.5" customHeight="1">
      <c r="A26" s="43" t="s">
        <v>48</v>
      </c>
      <c r="B26" s="44">
        <f t="shared" si="1"/>
        <v>105462789.35</v>
      </c>
      <c r="C26" s="45">
        <f t="shared" si="2"/>
        <v>182.8648440347705</v>
      </c>
      <c r="D26" s="44">
        <f>SUM(D27:D28)</f>
        <v>5147777.35</v>
      </c>
      <c r="E26" s="45">
        <f t="shared" si="3"/>
        <v>9.099716864240529</v>
      </c>
      <c r="F26" s="44">
        <f>SUM(F27:F28)</f>
        <v>38995</v>
      </c>
      <c r="G26" s="45">
        <f t="shared" si="4"/>
        <v>20.165273015922267</v>
      </c>
      <c r="H26" s="44">
        <f>SUM(H27:H28)</f>
        <v>113996</v>
      </c>
      <c r="I26" s="47"/>
      <c r="J26" s="44">
        <f>SUM(J27:J28)</f>
        <v>737822</v>
      </c>
      <c r="K26" s="45">
        <f t="shared" si="5"/>
        <v>81.22080767050302</v>
      </c>
      <c r="L26" s="44">
        <f>SUM(L27:L28)</f>
        <v>1693079</v>
      </c>
      <c r="M26" s="47"/>
      <c r="N26" s="44">
        <f>SUM(N27:N28)</f>
        <v>52012017</v>
      </c>
      <c r="O26" s="45"/>
      <c r="P26" s="46">
        <f>SUM(P27:P28)</f>
        <v>6902891</v>
      </c>
      <c r="Q26" s="47"/>
      <c r="R26" s="44">
        <f>SUM(R27:R28)</f>
        <v>38750454</v>
      </c>
      <c r="S26" s="48"/>
      <c r="V26" s="43" t="s">
        <v>48</v>
      </c>
      <c r="W26" s="46">
        <f>SUM(W27:W28)</f>
        <v>32938</v>
      </c>
      <c r="X26" s="45"/>
      <c r="Y26" s="44">
        <f>SUM(Y27:Y28)</f>
        <v>32820</v>
      </c>
      <c r="Z26" s="48"/>
    </row>
    <row r="27" spans="1:26" ht="22.5" customHeight="1">
      <c r="A27" s="43" t="s">
        <v>18</v>
      </c>
      <c r="B27" s="44">
        <f t="shared" si="1"/>
        <v>8240356</v>
      </c>
      <c r="C27" s="45">
        <f t="shared" si="2"/>
        <v>14.288180921615131</v>
      </c>
      <c r="D27" s="44">
        <v>493677</v>
      </c>
      <c r="E27" s="45">
        <f t="shared" si="3"/>
        <v>0.872671954700541</v>
      </c>
      <c r="F27" s="44">
        <v>3041</v>
      </c>
      <c r="G27" s="45">
        <f t="shared" si="4"/>
        <v>1.572575849247842</v>
      </c>
      <c r="H27" s="44">
        <v>113996</v>
      </c>
      <c r="I27" s="47"/>
      <c r="J27" s="44">
        <v>737822</v>
      </c>
      <c r="K27" s="45">
        <f t="shared" si="5"/>
        <v>81.22080767050302</v>
      </c>
      <c r="L27" s="44">
        <v>1693079</v>
      </c>
      <c r="M27" s="47"/>
      <c r="N27" s="44">
        <v>159898</v>
      </c>
      <c r="O27" s="45"/>
      <c r="P27" s="46">
        <v>3935314</v>
      </c>
      <c r="Q27" s="47"/>
      <c r="R27" s="44">
        <v>1037771</v>
      </c>
      <c r="S27" s="48"/>
      <c r="V27" s="43" t="s">
        <v>18</v>
      </c>
      <c r="W27" s="46">
        <v>32938</v>
      </c>
      <c r="X27" s="45"/>
      <c r="Y27" s="44">
        <v>32820</v>
      </c>
      <c r="Z27" s="48"/>
    </row>
    <row r="28" spans="1:26" ht="22.5" customHeight="1">
      <c r="A28" s="43" t="s">
        <v>49</v>
      </c>
      <c r="B28" s="44">
        <f t="shared" si="1"/>
        <v>97222433.35</v>
      </c>
      <c r="C28" s="45">
        <f t="shared" si="2"/>
        <v>168.57666311315538</v>
      </c>
      <c r="D28" s="44">
        <f>4638394.35+15706</f>
        <v>4654100.35</v>
      </c>
      <c r="E28" s="45">
        <f t="shared" si="3"/>
        <v>8.227044909539988</v>
      </c>
      <c r="F28" s="44">
        <v>35954</v>
      </c>
      <c r="G28" s="45">
        <f t="shared" si="4"/>
        <v>18.592697166674423</v>
      </c>
      <c r="H28" s="44">
        <v>0</v>
      </c>
      <c r="I28" s="47"/>
      <c r="J28" s="44">
        <v>0</v>
      </c>
      <c r="K28" s="45">
        <f t="shared" si="5"/>
        <v>0</v>
      </c>
      <c r="L28" s="44">
        <v>0</v>
      </c>
      <c r="M28" s="47"/>
      <c r="N28" s="44">
        <v>51852119</v>
      </c>
      <c r="O28" s="45"/>
      <c r="P28" s="46">
        <v>2967577</v>
      </c>
      <c r="Q28" s="47"/>
      <c r="R28" s="44">
        <v>37712683</v>
      </c>
      <c r="S28" s="48"/>
      <c r="V28" s="43" t="s">
        <v>49</v>
      </c>
      <c r="W28" s="46">
        <v>0</v>
      </c>
      <c r="X28" s="45"/>
      <c r="Y28" s="44">
        <v>0</v>
      </c>
      <c r="Z28" s="48"/>
    </row>
    <row r="29" spans="1:26" ht="22.5" customHeight="1">
      <c r="A29" s="43" t="s">
        <v>50</v>
      </c>
      <c r="B29" s="44">
        <f t="shared" si="1"/>
        <v>68303376.21</v>
      </c>
      <c r="C29" s="45">
        <f t="shared" si="2"/>
        <v>118.43311100219734</v>
      </c>
      <c r="D29" s="44">
        <f aca="true" t="shared" si="8" ref="D29:P29">SUM(D30:D31)</f>
        <v>3164826.21</v>
      </c>
      <c r="E29" s="45">
        <f t="shared" si="3"/>
        <v>5.594457661524044</v>
      </c>
      <c r="F29" s="44">
        <f t="shared" si="8"/>
        <v>12567</v>
      </c>
      <c r="G29" s="45">
        <f t="shared" si="4"/>
        <v>6.498704602925891</v>
      </c>
      <c r="H29" s="44">
        <f t="shared" si="8"/>
        <v>0</v>
      </c>
      <c r="I29" s="47"/>
      <c r="J29" s="44">
        <f t="shared" si="8"/>
        <v>0</v>
      </c>
      <c r="K29" s="45">
        <f t="shared" si="5"/>
        <v>0</v>
      </c>
      <c r="L29" s="44">
        <f t="shared" si="8"/>
        <v>0</v>
      </c>
      <c r="M29" s="47"/>
      <c r="N29" s="44">
        <f>SUM(N30:N31)</f>
        <v>0</v>
      </c>
      <c r="O29" s="45"/>
      <c r="P29" s="46">
        <f t="shared" si="8"/>
        <v>64311928</v>
      </c>
      <c r="Q29" s="47"/>
      <c r="R29" s="44">
        <f>SUM(R30:R31)</f>
        <v>0</v>
      </c>
      <c r="S29" s="48"/>
      <c r="V29" s="43" t="s">
        <v>50</v>
      </c>
      <c r="W29" s="46">
        <f>SUM(W30:W31)</f>
        <v>814055</v>
      </c>
      <c r="X29" s="45"/>
      <c r="Y29" s="44">
        <f>SUM(Y30:Y31)</f>
        <v>0</v>
      </c>
      <c r="Z29" s="48"/>
    </row>
    <row r="30" spans="1:26" ht="22.5" customHeight="1">
      <c r="A30" s="43" t="s">
        <v>21</v>
      </c>
      <c r="B30" s="44">
        <f t="shared" si="1"/>
        <v>64311928</v>
      </c>
      <c r="C30" s="45">
        <f t="shared" si="2"/>
        <v>111.51222868064026</v>
      </c>
      <c r="D30" s="44">
        <v>0</v>
      </c>
      <c r="E30" s="45">
        <f t="shared" si="3"/>
        <v>0</v>
      </c>
      <c r="F30" s="44">
        <v>0</v>
      </c>
      <c r="G30" s="45">
        <f t="shared" si="4"/>
        <v>0</v>
      </c>
      <c r="H30" s="44">
        <v>0</v>
      </c>
      <c r="I30" s="47"/>
      <c r="J30" s="44">
        <v>0</v>
      </c>
      <c r="K30" s="45">
        <f t="shared" si="5"/>
        <v>0</v>
      </c>
      <c r="L30" s="44">
        <v>0</v>
      </c>
      <c r="M30" s="47"/>
      <c r="N30" s="44">
        <v>0</v>
      </c>
      <c r="O30" s="45"/>
      <c r="P30" s="46">
        <v>64311928</v>
      </c>
      <c r="Q30" s="47"/>
      <c r="R30" s="44">
        <v>0</v>
      </c>
      <c r="S30" s="48"/>
      <c r="V30" s="43" t="s">
        <v>21</v>
      </c>
      <c r="W30" s="46">
        <v>0</v>
      </c>
      <c r="X30" s="45"/>
      <c r="Y30" s="44">
        <v>0</v>
      </c>
      <c r="Z30" s="48"/>
    </row>
    <row r="31" spans="1:26" ht="22.5" customHeight="1">
      <c r="A31" s="43" t="s">
        <v>51</v>
      </c>
      <c r="B31" s="44">
        <f t="shared" si="1"/>
        <v>3991448.21</v>
      </c>
      <c r="C31" s="45">
        <f t="shared" si="2"/>
        <v>6.920882321557087</v>
      </c>
      <c r="D31" s="44">
        <f>3041810.21+135138-12122</f>
        <v>3164826.21</v>
      </c>
      <c r="E31" s="45">
        <f t="shared" si="3"/>
        <v>5.594457661524044</v>
      </c>
      <c r="F31" s="44">
        <v>12567</v>
      </c>
      <c r="G31" s="45">
        <f t="shared" si="4"/>
        <v>6.498704602925891</v>
      </c>
      <c r="H31" s="44">
        <v>0</v>
      </c>
      <c r="I31" s="47"/>
      <c r="J31" s="44">
        <v>0</v>
      </c>
      <c r="K31" s="45">
        <f t="shared" si="5"/>
        <v>0</v>
      </c>
      <c r="L31" s="44">
        <v>0</v>
      </c>
      <c r="M31" s="47"/>
      <c r="N31" s="44">
        <v>0</v>
      </c>
      <c r="O31" s="45"/>
      <c r="P31" s="46">
        <v>0</v>
      </c>
      <c r="Q31" s="47"/>
      <c r="R31" s="44">
        <v>0</v>
      </c>
      <c r="S31" s="48"/>
      <c r="V31" s="43" t="s">
        <v>51</v>
      </c>
      <c r="W31" s="46">
        <v>814055</v>
      </c>
      <c r="X31" s="45"/>
      <c r="Y31" s="44">
        <v>0</v>
      </c>
      <c r="Z31" s="48"/>
    </row>
    <row r="32" spans="1:26" ht="22.5" customHeight="1">
      <c r="A32" s="43" t="s">
        <v>123</v>
      </c>
      <c r="B32" s="44">
        <f t="shared" si="1"/>
        <v>37159413.14</v>
      </c>
      <c r="C32" s="45">
        <f t="shared" si="2"/>
        <v>64.43173303257318</v>
      </c>
      <c r="D32" s="44">
        <f>D26-D29</f>
        <v>1982951.1399999997</v>
      </c>
      <c r="E32" s="45">
        <f t="shared" si="3"/>
        <v>3.5052592027164846</v>
      </c>
      <c r="F32" s="44">
        <f>F26-F29</f>
        <v>26428</v>
      </c>
      <c r="G32" s="45">
        <f t="shared" si="4"/>
        <v>13.666568412996375</v>
      </c>
      <c r="H32" s="44">
        <f aca="true" t="shared" si="9" ref="H32:P32">H26-H29</f>
        <v>113996</v>
      </c>
      <c r="I32" s="47"/>
      <c r="J32" s="44">
        <f t="shared" si="9"/>
        <v>737822</v>
      </c>
      <c r="K32" s="45">
        <f t="shared" si="5"/>
        <v>81.22080767050302</v>
      </c>
      <c r="L32" s="44">
        <f t="shared" si="9"/>
        <v>1693079</v>
      </c>
      <c r="M32" s="47"/>
      <c r="N32" s="44">
        <f>N26-N29</f>
        <v>52012017</v>
      </c>
      <c r="O32" s="45"/>
      <c r="P32" s="46">
        <f t="shared" si="9"/>
        <v>-57409037</v>
      </c>
      <c r="Q32" s="47"/>
      <c r="R32" s="44">
        <f>R26-R29</f>
        <v>38750454</v>
      </c>
      <c r="S32" s="48"/>
      <c r="V32" s="43" t="s">
        <v>123</v>
      </c>
      <c r="W32" s="46">
        <f>W26-W29</f>
        <v>-781117</v>
      </c>
      <c r="X32" s="45"/>
      <c r="Y32" s="44">
        <f>Y26-Y29</f>
        <v>32820</v>
      </c>
      <c r="Z32" s="48"/>
    </row>
    <row r="33" spans="1:26" ht="22.5" customHeight="1">
      <c r="A33" s="43" t="s">
        <v>53</v>
      </c>
      <c r="B33" s="44">
        <f t="shared" si="1"/>
        <v>35033955.81</v>
      </c>
      <c r="C33" s="45">
        <f t="shared" si="2"/>
        <v>60.74634384887614</v>
      </c>
      <c r="D33" s="44">
        <f aca="true" t="shared" si="10" ref="D33:P33">D25+D32</f>
        <v>6157769.810000001</v>
      </c>
      <c r="E33" s="45">
        <f t="shared" si="3"/>
        <v>10.885078739112174</v>
      </c>
      <c r="F33" s="44">
        <f t="shared" si="10"/>
        <v>122962</v>
      </c>
      <c r="G33" s="45">
        <f t="shared" si="4"/>
        <v>63.5866726653118</v>
      </c>
      <c r="H33" s="44">
        <f t="shared" si="10"/>
        <v>103106</v>
      </c>
      <c r="I33" s="47"/>
      <c r="J33" s="44">
        <f t="shared" si="10"/>
        <v>835517</v>
      </c>
      <c r="K33" s="45">
        <f t="shared" si="5"/>
        <v>91.97525360105239</v>
      </c>
      <c r="L33" s="44">
        <f t="shared" si="10"/>
        <v>1324639</v>
      </c>
      <c r="M33" s="47"/>
      <c r="N33" s="44">
        <f>N25+N32</f>
        <v>52012017</v>
      </c>
      <c r="O33" s="45"/>
      <c r="P33" s="46">
        <f t="shared" si="10"/>
        <v>-62813094</v>
      </c>
      <c r="Q33" s="47"/>
      <c r="R33" s="44">
        <f>R25+R32</f>
        <v>38139967</v>
      </c>
      <c r="S33" s="48"/>
      <c r="V33" s="43" t="s">
        <v>53</v>
      </c>
      <c r="W33" s="46">
        <f>W25+W32</f>
        <v>-869703</v>
      </c>
      <c r="X33" s="45"/>
      <c r="Y33" s="44">
        <f>Y25+Y32</f>
        <v>20775</v>
      </c>
      <c r="Z33" s="48"/>
    </row>
    <row r="34" spans="1:26" ht="22.5" customHeight="1" thickBot="1">
      <c r="A34" s="50"/>
      <c r="B34" s="51"/>
      <c r="C34" s="52"/>
      <c r="D34" s="51"/>
      <c r="E34" s="52"/>
      <c r="F34" s="51"/>
      <c r="G34" s="52"/>
      <c r="H34" s="51"/>
      <c r="I34" s="53"/>
      <c r="J34" s="51"/>
      <c r="K34" s="52"/>
      <c r="L34" s="51"/>
      <c r="M34" s="53"/>
      <c r="N34" s="16"/>
      <c r="O34" s="52"/>
      <c r="P34" s="54"/>
      <c r="Q34" s="53"/>
      <c r="R34" s="16"/>
      <c r="S34" s="139"/>
      <c r="V34" s="50"/>
      <c r="W34" s="54"/>
      <c r="X34" s="52"/>
      <c r="Y34" s="51"/>
      <c r="Z34" s="55"/>
    </row>
    <row r="35" spans="1:22" ht="16.5">
      <c r="A35" s="56"/>
      <c r="B35" s="56"/>
      <c r="C35" s="42"/>
      <c r="D35" s="56"/>
      <c r="E35" s="57"/>
      <c r="F35" s="56"/>
      <c r="G35" s="57"/>
      <c r="H35" s="56"/>
      <c r="I35" s="42"/>
      <c r="J35" s="56"/>
      <c r="K35" s="57"/>
      <c r="L35" s="56"/>
      <c r="M35" s="42"/>
      <c r="N35" s="42"/>
      <c r="O35" s="42"/>
      <c r="P35" s="56"/>
      <c r="Q35" s="42"/>
      <c r="R35" s="42"/>
      <c r="S35" s="42"/>
      <c r="T35" s="56"/>
      <c r="U35" s="57"/>
      <c r="V35" s="42"/>
    </row>
  </sheetData>
  <mergeCells count="20">
    <mergeCell ref="W4:X4"/>
    <mergeCell ref="A4:A5"/>
    <mergeCell ref="D4:E4"/>
    <mergeCell ref="F4:G4"/>
    <mergeCell ref="H4:I4"/>
    <mergeCell ref="G1:I1"/>
    <mergeCell ref="W1:Y1"/>
    <mergeCell ref="Q2:S2"/>
    <mergeCell ref="W2:Y2"/>
    <mergeCell ref="F2:I2"/>
    <mergeCell ref="R3:S3"/>
    <mergeCell ref="B4:C4"/>
    <mergeCell ref="V4:V5"/>
    <mergeCell ref="Y4:Z4"/>
    <mergeCell ref="H3:I3"/>
    <mergeCell ref="J4:K4"/>
    <mergeCell ref="L4:M4"/>
    <mergeCell ref="N4:O4"/>
    <mergeCell ref="P4:Q4"/>
    <mergeCell ref="R4:S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E6" sqref="E6"/>
    </sheetView>
  </sheetViews>
  <sheetFormatPr defaultColWidth="9.00390625" defaultRowHeight="16.5"/>
  <cols>
    <col min="1" max="1" width="17.875" style="0" customWidth="1"/>
    <col min="2" max="2" width="16.875" style="0" customWidth="1"/>
    <col min="3" max="3" width="16.25390625" style="0" customWidth="1"/>
    <col min="4" max="4" width="18.125" style="0" customWidth="1"/>
    <col min="5" max="5" width="18.875" style="0" customWidth="1"/>
    <col min="6" max="6" width="19.00390625" style="0" customWidth="1"/>
    <col min="7" max="7" width="16.00390625" style="0" customWidth="1"/>
    <col min="8" max="12" width="18.625" style="0" customWidth="1"/>
  </cols>
  <sheetData>
    <row r="1" spans="1:12" ht="32.25">
      <c r="A1" s="72"/>
      <c r="B1" s="72"/>
      <c r="C1" s="72"/>
      <c r="D1" s="72"/>
      <c r="E1" s="216" t="s">
        <v>111</v>
      </c>
      <c r="F1" s="216"/>
      <c r="G1" s="130" t="s">
        <v>124</v>
      </c>
      <c r="H1" s="72"/>
      <c r="I1" s="72"/>
      <c r="J1" s="72"/>
      <c r="K1" s="72"/>
      <c r="L1" s="72"/>
    </row>
    <row r="2" spans="1:12" ht="24" customHeight="1">
      <c r="A2" s="140"/>
      <c r="B2" s="134"/>
      <c r="C2" s="134"/>
      <c r="D2" s="134"/>
      <c r="E2" s="223" t="s">
        <v>125</v>
      </c>
      <c r="F2" s="223"/>
      <c r="G2" s="238" t="s">
        <v>126</v>
      </c>
      <c r="H2" s="238"/>
      <c r="I2" s="239"/>
      <c r="J2" s="134"/>
      <c r="K2" s="134"/>
      <c r="L2" s="134"/>
    </row>
    <row r="3" spans="1:12" ht="21.75" thickBot="1">
      <c r="A3" s="59"/>
      <c r="B3" s="60"/>
      <c r="C3" s="60"/>
      <c r="E3" s="240" t="s">
        <v>127</v>
      </c>
      <c r="F3" s="240"/>
      <c r="G3" s="241" t="s">
        <v>128</v>
      </c>
      <c r="H3" s="242"/>
      <c r="I3" s="61"/>
      <c r="J3" s="60"/>
      <c r="L3" s="141" t="s">
        <v>69</v>
      </c>
    </row>
    <row r="4" spans="1:12" ht="30" customHeight="1">
      <c r="A4" s="243" t="s">
        <v>70</v>
      </c>
      <c r="B4" s="245" t="s">
        <v>71</v>
      </c>
      <c r="C4" s="245"/>
      <c r="D4" s="245"/>
      <c r="E4" s="245" t="s">
        <v>142</v>
      </c>
      <c r="F4" s="245"/>
      <c r="G4" s="245"/>
      <c r="H4" s="246" t="s">
        <v>72</v>
      </c>
      <c r="I4" s="247"/>
      <c r="J4" s="248"/>
      <c r="K4" s="234" t="s">
        <v>129</v>
      </c>
      <c r="L4" s="236" t="s">
        <v>130</v>
      </c>
    </row>
    <row r="5" spans="1:12" ht="55.5" customHeight="1">
      <c r="A5" s="244"/>
      <c r="B5" s="62" t="s">
        <v>73</v>
      </c>
      <c r="C5" s="62" t="s">
        <v>74</v>
      </c>
      <c r="D5" s="62" t="s">
        <v>75</v>
      </c>
      <c r="E5" s="62" t="s">
        <v>73</v>
      </c>
      <c r="F5" s="62" t="s">
        <v>74</v>
      </c>
      <c r="G5" s="62" t="s">
        <v>75</v>
      </c>
      <c r="H5" s="62" t="s">
        <v>73</v>
      </c>
      <c r="I5" s="62" t="s">
        <v>74</v>
      </c>
      <c r="J5" s="62" t="s">
        <v>75</v>
      </c>
      <c r="K5" s="235"/>
      <c r="L5" s="237"/>
    </row>
    <row r="6" spans="1:12" ht="39.75" customHeight="1">
      <c r="A6" s="63" t="s">
        <v>76</v>
      </c>
      <c r="B6" s="144"/>
      <c r="C6" s="144"/>
      <c r="D6" s="144"/>
      <c r="E6" s="144"/>
      <c r="F6" s="144"/>
      <c r="G6" s="145"/>
      <c r="H6" s="145"/>
      <c r="I6" s="145"/>
      <c r="J6" s="145"/>
      <c r="K6" s="144"/>
      <c r="L6" s="146"/>
    </row>
    <row r="7" spans="1:12" ht="60" customHeight="1">
      <c r="A7" s="147" t="s">
        <v>77</v>
      </c>
      <c r="B7" s="148">
        <v>2989241000</v>
      </c>
      <c r="C7" s="148">
        <v>3031241000</v>
      </c>
      <c r="D7" s="148">
        <f>B7-C7</f>
        <v>-42000000</v>
      </c>
      <c r="E7" s="148">
        <v>2974477308</v>
      </c>
      <c r="F7" s="148">
        <v>2877884790</v>
      </c>
      <c r="G7" s="148">
        <f>E7-F7</f>
        <v>96592518</v>
      </c>
      <c r="H7" s="148">
        <f aca="true" t="shared" si="0" ref="H7:J13">E7-B7</f>
        <v>-14763692</v>
      </c>
      <c r="I7" s="148">
        <f t="shared" si="0"/>
        <v>-153356210</v>
      </c>
      <c r="J7" s="148">
        <f t="shared" si="0"/>
        <v>138592518</v>
      </c>
      <c r="K7" s="148">
        <v>61076975</v>
      </c>
      <c r="L7" s="149">
        <f>K7+G7</f>
        <v>157669493</v>
      </c>
    </row>
    <row r="8" spans="1:12" ht="39.75" customHeight="1">
      <c r="A8" s="65" t="s">
        <v>131</v>
      </c>
      <c r="B8" s="148"/>
      <c r="C8" s="148" t="s">
        <v>132</v>
      </c>
      <c r="D8" s="148"/>
      <c r="E8" s="148"/>
      <c r="F8" s="148"/>
      <c r="G8" s="148"/>
      <c r="H8" s="148"/>
      <c r="I8" s="148"/>
      <c r="J8" s="148"/>
      <c r="K8" s="148"/>
      <c r="L8" s="149"/>
    </row>
    <row r="9" spans="1:12" ht="60" customHeight="1">
      <c r="A9" s="150" t="s">
        <v>133</v>
      </c>
      <c r="B9" s="148">
        <v>89395000</v>
      </c>
      <c r="C9" s="148">
        <v>90911000</v>
      </c>
      <c r="D9" s="148">
        <f>B9-C9</f>
        <v>-1516000</v>
      </c>
      <c r="E9" s="148">
        <v>135330304</v>
      </c>
      <c r="F9" s="148">
        <v>111222372</v>
      </c>
      <c r="G9" s="148">
        <f>E9-F9</f>
        <v>24107932</v>
      </c>
      <c r="H9" s="148">
        <f t="shared" si="0"/>
        <v>45935304</v>
      </c>
      <c r="I9" s="148">
        <f t="shared" si="0"/>
        <v>20311372</v>
      </c>
      <c r="J9" s="148">
        <f t="shared" si="0"/>
        <v>25623932</v>
      </c>
      <c r="K9" s="148">
        <v>217641426</v>
      </c>
      <c r="L9" s="149">
        <f>K9+G9</f>
        <v>241749358</v>
      </c>
    </row>
    <row r="10" spans="1:12" ht="39.75" customHeight="1">
      <c r="A10" s="67" t="s">
        <v>134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9"/>
    </row>
    <row r="11" spans="1:12" ht="60" customHeight="1">
      <c r="A11" s="64" t="s">
        <v>135</v>
      </c>
      <c r="B11" s="148">
        <v>5030000</v>
      </c>
      <c r="C11" s="148">
        <v>2315000</v>
      </c>
      <c r="D11" s="148">
        <f>B11-C11</f>
        <v>2715000</v>
      </c>
      <c r="E11" s="148">
        <v>3238300</v>
      </c>
      <c r="F11" s="148">
        <v>1036260</v>
      </c>
      <c r="G11" s="148">
        <f>E11-F11</f>
        <v>2202040</v>
      </c>
      <c r="H11" s="148">
        <f t="shared" si="0"/>
        <v>-1791700</v>
      </c>
      <c r="I11" s="148">
        <f t="shared" si="0"/>
        <v>-1278740</v>
      </c>
      <c r="J11" s="148">
        <f t="shared" si="0"/>
        <v>-512960</v>
      </c>
      <c r="K11" s="148">
        <v>4203857</v>
      </c>
      <c r="L11" s="149">
        <f>K11+G11</f>
        <v>6405897</v>
      </c>
    </row>
    <row r="12" spans="1:12" ht="39.75" customHeight="1">
      <c r="A12" s="67" t="s">
        <v>136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9"/>
    </row>
    <row r="13" spans="1:12" ht="73.5" customHeight="1">
      <c r="A13" s="66" t="s">
        <v>137</v>
      </c>
      <c r="B13" s="148">
        <v>310000</v>
      </c>
      <c r="C13" s="148">
        <v>300000</v>
      </c>
      <c r="D13" s="148">
        <f>B13-C13</f>
        <v>10000</v>
      </c>
      <c r="E13" s="148">
        <v>61051</v>
      </c>
      <c r="F13" s="148">
        <v>11050</v>
      </c>
      <c r="G13" s="148">
        <f>E13-F13</f>
        <v>50001</v>
      </c>
      <c r="H13" s="148">
        <f t="shared" si="0"/>
        <v>-248949</v>
      </c>
      <c r="I13" s="148">
        <f t="shared" si="0"/>
        <v>-288950</v>
      </c>
      <c r="J13" s="148">
        <f t="shared" si="0"/>
        <v>40001</v>
      </c>
      <c r="K13" s="148">
        <v>325335</v>
      </c>
      <c r="L13" s="149">
        <f>K13+G13</f>
        <v>375336</v>
      </c>
    </row>
    <row r="14" spans="1:12" ht="16.5">
      <c r="A14" s="68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2"/>
    </row>
    <row r="15" spans="1:12" ht="16.5">
      <c r="A15" s="69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4"/>
    </row>
    <row r="16" spans="1:12" ht="16.5">
      <c r="A16" s="69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4"/>
    </row>
    <row r="17" spans="1:12" ht="16.5">
      <c r="A17" s="69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4"/>
    </row>
    <row r="18" spans="1:12" ht="16.5">
      <c r="A18" s="69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4"/>
    </row>
    <row r="19" spans="1:12" ht="16.5">
      <c r="A19" s="69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4"/>
    </row>
    <row r="20" spans="1:12" ht="16.5">
      <c r="A20" s="69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4"/>
    </row>
    <row r="21" spans="1:12" ht="16.5">
      <c r="A21" s="69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4"/>
    </row>
    <row r="22" spans="1:12" ht="16.5">
      <c r="A22" s="69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4"/>
    </row>
    <row r="23" spans="1:12" ht="16.5">
      <c r="A23" s="69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4"/>
    </row>
    <row r="24" spans="1:12" ht="16.5">
      <c r="A24" s="69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4"/>
    </row>
    <row r="25" spans="1:12" ht="16.5">
      <c r="A25" s="69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4"/>
    </row>
    <row r="26" spans="1:12" ht="16.5">
      <c r="A26" s="69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4"/>
    </row>
    <row r="27" spans="1:12" ht="16.5">
      <c r="A27" s="69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4"/>
    </row>
    <row r="28" spans="1:12" ht="39" customHeight="1">
      <c r="A28" s="69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4"/>
    </row>
    <row r="29" spans="1:12" ht="39" customHeight="1" thickBot="1">
      <c r="A29" s="70" t="s">
        <v>78</v>
      </c>
      <c r="B29" s="155">
        <f>SUM(B7+B9+B11+B13)</f>
        <v>3083976000</v>
      </c>
      <c r="C29" s="155">
        <f aca="true" t="shared" si="1" ref="C29:L29">SUM(C7+C9+C11+C13)</f>
        <v>3124767000</v>
      </c>
      <c r="D29" s="155">
        <f t="shared" si="1"/>
        <v>-40791000</v>
      </c>
      <c r="E29" s="155">
        <f t="shared" si="1"/>
        <v>3113106963</v>
      </c>
      <c r="F29" s="155">
        <f t="shared" si="1"/>
        <v>2990154472</v>
      </c>
      <c r="G29" s="155">
        <f t="shared" si="1"/>
        <v>122952491</v>
      </c>
      <c r="H29" s="155">
        <f t="shared" si="1"/>
        <v>29130963</v>
      </c>
      <c r="I29" s="155">
        <f t="shared" si="1"/>
        <v>-134612528</v>
      </c>
      <c r="J29" s="155">
        <f t="shared" si="1"/>
        <v>163743491</v>
      </c>
      <c r="K29" s="155">
        <f t="shared" si="1"/>
        <v>283247593</v>
      </c>
      <c r="L29" s="156">
        <f t="shared" si="1"/>
        <v>406200084</v>
      </c>
    </row>
  </sheetData>
  <mergeCells count="11">
    <mergeCell ref="E1:F1"/>
    <mergeCell ref="E2:F2"/>
    <mergeCell ref="A4:A5"/>
    <mergeCell ref="B4:D4"/>
    <mergeCell ref="E4:G4"/>
    <mergeCell ref="H4:J4"/>
    <mergeCell ref="K4:K5"/>
    <mergeCell ref="L4:L5"/>
    <mergeCell ref="G2:I2"/>
    <mergeCell ref="E3:F3"/>
    <mergeCell ref="G3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2007-08-17T02:58:39Z</cp:lastPrinted>
  <dcterms:created xsi:type="dcterms:W3CDTF">2007-05-23T06:01:55Z</dcterms:created>
  <dcterms:modified xsi:type="dcterms:W3CDTF">2007-08-22T09:03:19Z</dcterms:modified>
  <cp:category/>
  <cp:version/>
  <cp:contentType/>
  <cp:contentStatus/>
</cp:coreProperties>
</file>