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90" windowWidth="12120" windowHeight="4005" tabRatio="599" activeTab="0"/>
  </bookViews>
  <sheets>
    <sheet name="歲出機關別OK" sheetId="1" r:id="rId1"/>
    <sheet name="經費類平衡表" sheetId="2" r:id="rId2"/>
    <sheet name="重大計畫預算執行績效分析表" sheetId="3" r:id="rId3"/>
  </sheets>
  <externalReferences>
    <externalReference r:id="rId6"/>
    <externalReference r:id="rId7"/>
  </externalReferences>
  <definedNames>
    <definedName name="_xlnm.Print_Area" localSheetId="0">'歲出機關別OK'!$A$1:$S$88</definedName>
    <definedName name="_xlnm.Print_Titles" localSheetId="0">'歲出機關別OK'!$1:$7</definedName>
  </definedNames>
  <calcPr fullCalcOnLoad="1"/>
</workbook>
</file>

<file path=xl/sharedStrings.xml><?xml version="1.0" encoding="utf-8"?>
<sst xmlns="http://schemas.openxmlformats.org/spreadsheetml/2006/main" count="186" uniqueCount="146">
  <si>
    <t xml:space="preserve"> 歲 出 機 關</t>
  </si>
  <si>
    <t>科目</t>
  </si>
  <si>
    <t>預算數</t>
  </si>
  <si>
    <t>決算數</t>
  </si>
  <si>
    <t>說明</t>
  </si>
  <si>
    <t>款</t>
  </si>
  <si>
    <t>項</t>
  </si>
  <si>
    <t>節</t>
  </si>
  <si>
    <t>名稱及編號</t>
  </si>
  <si>
    <t>本年度</t>
  </si>
  <si>
    <t>合計</t>
  </si>
  <si>
    <t>實現數</t>
  </si>
  <si>
    <t>新竹縣地方教育發展基金</t>
  </si>
  <si>
    <t>單位：新臺幣元</t>
  </si>
  <si>
    <t>比較增減數</t>
  </si>
  <si>
    <t>目</t>
  </si>
  <si>
    <t>應   付   數</t>
  </si>
  <si>
    <t xml:space="preserve">    保  留  數</t>
  </si>
  <si>
    <t>已預付</t>
  </si>
  <si>
    <t>之數</t>
  </si>
  <si>
    <t>尚    未</t>
  </si>
  <si>
    <t xml:space="preserve"> 支付數</t>
  </si>
  <si>
    <t>小計</t>
  </si>
  <si>
    <t>已預付之  數</t>
  </si>
  <si>
    <t>支 付 數</t>
  </si>
  <si>
    <t xml:space="preserve">               </t>
  </si>
  <si>
    <t>體育保健</t>
  </si>
  <si>
    <t>教育業務建築及設備</t>
  </si>
  <si>
    <t>計畫名稱</t>
  </si>
  <si>
    <t>計畫總金額</t>
  </si>
  <si>
    <t>截至本年度已編列預算數</t>
  </si>
  <si>
    <t>可支用預算數</t>
  </si>
  <si>
    <t>執行數</t>
  </si>
  <si>
    <t>執行數占可支用預算數百分比﹪</t>
  </si>
  <si>
    <t>執行未達80﹪之原因及其改進措施</t>
  </si>
  <si>
    <t>實際決標日期</t>
  </si>
  <si>
    <t>實際決標金額</t>
  </si>
  <si>
    <t>預定進度％</t>
  </si>
  <si>
    <t>實際進度％</t>
  </si>
  <si>
    <t>以前年度</t>
  </si>
  <si>
    <t xml:space="preserve">                                                                                                         中 華 民 國 95  年 度                                                                                     </t>
  </si>
  <si>
    <t>資產科目</t>
  </si>
  <si>
    <t>金　　      額</t>
  </si>
  <si>
    <t>負債科目</t>
  </si>
  <si>
    <t>金　　額</t>
  </si>
  <si>
    <t>附註：</t>
  </si>
  <si>
    <t>保管品</t>
  </si>
  <si>
    <t>債權憑證</t>
  </si>
  <si>
    <t>應付保管品</t>
  </si>
  <si>
    <t>待抵銷債權憑證</t>
  </si>
  <si>
    <t>經   費   類   平   衡   表</t>
  </si>
  <si>
    <t>教育研究發展網路中心</t>
  </si>
  <si>
    <t>新竹縣體育場</t>
  </si>
  <si>
    <t>各高級中學</t>
  </si>
  <si>
    <t>各國民中學</t>
  </si>
  <si>
    <t>各國民小學</t>
  </si>
  <si>
    <t>各幼稚園</t>
  </si>
  <si>
    <t>縣政府主管</t>
  </si>
  <si>
    <t>教育支出</t>
  </si>
  <si>
    <t xml:space="preserve"> 教育行政</t>
  </si>
  <si>
    <t>教育管理及輔導業務</t>
  </si>
  <si>
    <t>退休撫卹給付支出</t>
  </si>
  <si>
    <t>教育人員退休給付</t>
  </si>
  <si>
    <t>教育人員撫卹給付</t>
  </si>
  <si>
    <t>本年度預算數</t>
  </si>
  <si>
    <t>預算增減數</t>
  </si>
  <si>
    <t>研究發展</t>
  </si>
  <si>
    <t>教學輔導</t>
  </si>
  <si>
    <t>資教推廣</t>
  </si>
  <si>
    <t>一般行政</t>
  </si>
  <si>
    <t>田徑管理</t>
  </si>
  <si>
    <t>體育館管理</t>
  </si>
  <si>
    <t>游泳館管理</t>
  </si>
  <si>
    <t>各科教學業務</t>
  </si>
  <si>
    <t>一般建築及設備</t>
  </si>
  <si>
    <t>網路管理</t>
  </si>
  <si>
    <t>經費結存-存款</t>
  </si>
  <si>
    <t>保留庫款</t>
  </si>
  <si>
    <t>以前年度部分</t>
  </si>
  <si>
    <t>本年度部分</t>
  </si>
  <si>
    <t>預付費用</t>
  </si>
  <si>
    <t>押金</t>
  </si>
  <si>
    <t>保管有價證券</t>
  </si>
  <si>
    <r>
      <t>（3）=（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）</t>
    </r>
    <r>
      <rPr>
        <sz val="12"/>
        <rFont val="新細明體"/>
        <family val="0"/>
      </rPr>
      <t>-</t>
    </r>
    <r>
      <rPr>
        <sz val="12"/>
        <rFont val="新細明體"/>
        <family val="0"/>
      </rPr>
      <t>（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）</t>
    </r>
  </si>
  <si>
    <t>剔除經費繳庫數</t>
  </si>
  <si>
    <t>新竹縣地方</t>
  </si>
  <si>
    <t>教育發展基金</t>
  </si>
  <si>
    <t>經常門合計</t>
  </si>
  <si>
    <t>經資門合計</t>
  </si>
  <si>
    <t>　各國民小學</t>
  </si>
  <si>
    <t>　 　一般建築及設備　</t>
  </si>
  <si>
    <t>　　　設備及投資</t>
  </si>
  <si>
    <t>93.12.29  95.06.26</t>
  </si>
  <si>
    <t>　  　一般建築及設備　</t>
  </si>
  <si>
    <t>94.06.28</t>
  </si>
  <si>
    <t>教學管理</t>
  </si>
  <si>
    <t>推展資訊教育</t>
  </si>
  <si>
    <t>特殊教育</t>
  </si>
  <si>
    <t>幼兒教育</t>
  </si>
  <si>
    <t>辦理國教工作</t>
  </si>
  <si>
    <t>社會教育</t>
  </si>
  <si>
    <t>藝術文化</t>
  </si>
  <si>
    <t>輔導教學及改進國教</t>
  </si>
  <si>
    <t>各項體育活動</t>
  </si>
  <si>
    <t>學校衛生保健</t>
  </si>
  <si>
    <t>未分配預算數</t>
  </si>
  <si>
    <t xml:space="preserve">  教育行政</t>
  </si>
  <si>
    <t>行政管理</t>
  </si>
  <si>
    <t>系統維謢</t>
  </si>
  <si>
    <t>教育人員晉級人事費統籌款</t>
  </si>
  <si>
    <t>資本門合計</t>
  </si>
  <si>
    <t>其他公共工程</t>
  </si>
  <si>
    <t>新竹縣地方</t>
  </si>
  <si>
    <t xml:space="preserve"> 教育發展基金</t>
  </si>
  <si>
    <t>別 決 算  表</t>
  </si>
  <si>
    <t xml:space="preserve"> 9 5  年 度</t>
  </si>
  <si>
    <t xml:space="preserve">       湖口國小</t>
  </si>
  <si>
    <t xml:space="preserve">        松林國小</t>
  </si>
  <si>
    <t xml:space="preserve"> 執 行 績 效 分 析 表</t>
  </si>
  <si>
    <t>重 大 計 畫 預 算</t>
  </si>
  <si>
    <t xml:space="preserve">中 華 民 國 </t>
  </si>
  <si>
    <t xml:space="preserve">                                                                                                                                                                       </t>
  </si>
  <si>
    <t xml:space="preserve"> 9 5  年 度 </t>
  </si>
  <si>
    <t>暫收款</t>
  </si>
  <si>
    <t>代收款</t>
  </si>
  <si>
    <t>代辦經費</t>
  </si>
  <si>
    <t>保管款</t>
  </si>
  <si>
    <t>有價證卷</t>
  </si>
  <si>
    <t>應付保管有價證券</t>
  </si>
  <si>
    <t>應付歲出款</t>
  </si>
  <si>
    <t>應付歲出保留款</t>
  </si>
  <si>
    <t>預領經費</t>
  </si>
  <si>
    <t>經費賸餘-押金部分</t>
  </si>
  <si>
    <t>經費賸餘-待納庫部分</t>
  </si>
  <si>
    <t>北埔國小</t>
  </si>
  <si>
    <t>芎林國中</t>
  </si>
  <si>
    <t>湖口國小(第一期)</t>
  </si>
  <si>
    <t>湖口國小(第二期</t>
  </si>
  <si>
    <t>95.11.14始完成發目前積極施工中</t>
  </si>
  <si>
    <t>建築師費用一次請款,目前已完工將積極請款</t>
  </si>
  <si>
    <t>95.12.15始完成發包目前積極施工中</t>
  </si>
  <si>
    <t>95.11.14</t>
  </si>
  <si>
    <t>93.12.29</t>
  </si>
  <si>
    <t>95.6.26</t>
  </si>
  <si>
    <t>95.12.15</t>
  </si>
  <si>
    <t>中 華 民 國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</si>
</sst>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#,##0.000"/>
    <numFmt numFmtId="191" formatCode="#,##0.0000"/>
    <numFmt numFmtId="192" formatCode="#,##0.00000"/>
    <numFmt numFmtId="193" formatCode="_(* #,##0.0_);_(* \(#,##0.0\);_(* &quot;-&quot;??_);_(@_)"/>
    <numFmt numFmtId="194" formatCode="_(* #,##0_);_(* \(#,##0\);_(* &quot;-&quot;??_);_(@_)"/>
    <numFmt numFmtId="195" formatCode="#,##0_ "/>
    <numFmt numFmtId="196" formatCode="#,##0_);[Red]\(#,##0\)"/>
    <numFmt numFmtId="197" formatCode="m&quot;月&quot;d&quot;日&quot;"/>
    <numFmt numFmtId="198" formatCode="#,##0.00_ "/>
    <numFmt numFmtId="199" formatCode="#,##0.0_ "/>
    <numFmt numFmtId="200" formatCode="#,##0.00_);[Red]\(#,##0.00\)"/>
    <numFmt numFmtId="201" formatCode="#,##0.000000"/>
    <numFmt numFmtId="202" formatCode="_(* #,##0.000_);_(* \(#,##0.000\);_(* &quot;-&quot;??_);_(@_)"/>
    <numFmt numFmtId="203" formatCode="_(* #,##0.0000_);_(* \(#,##0.0000\);_(* &quot;-&quot;??_);_(@_)"/>
    <numFmt numFmtId="204" formatCode="0.0%"/>
    <numFmt numFmtId="205" formatCode="0.000%"/>
    <numFmt numFmtId="206" formatCode="0.00_);[Red]\(0.00\)"/>
    <numFmt numFmtId="207" formatCode="0.000"/>
    <numFmt numFmtId="208" formatCode="0.0"/>
    <numFmt numFmtId="209" formatCode="#,##0.0_);[Red]\(#,##0.0\)"/>
    <numFmt numFmtId="210" formatCode="0.00000"/>
    <numFmt numFmtId="211" formatCode="0.0000"/>
    <numFmt numFmtId="212" formatCode="#,##0\ "/>
    <numFmt numFmtId="213" formatCode="0_ "/>
    <numFmt numFmtId="214" formatCode="0.00_ "/>
    <numFmt numFmtId="215" formatCode="_-* #,##0.000_-;\-* #,##0.000_-;_-* &quot;-&quot;??_-;_-@_-"/>
    <numFmt numFmtId="216" formatCode="_-* #,##0.0000_-;\-* #,##0.0000_-;_-* &quot;-&quot;??_-;_-@_-"/>
    <numFmt numFmtId="217" formatCode="0.0000%"/>
    <numFmt numFmtId="218" formatCode="0.00\ "/>
    <numFmt numFmtId="219" formatCode="#,##0\ \ "/>
    <numFmt numFmtId="220" formatCode="#,##0.00\ \ "/>
    <numFmt numFmtId="221" formatCode="#,##0.00\ "/>
    <numFmt numFmtId="222" formatCode="#,##0.0\ "/>
    <numFmt numFmtId="223" formatCode="[$-404]AM/PM\ hh:mm:ss"/>
  </numFmts>
  <fonts count="15">
    <font>
      <sz val="12"/>
      <name val="新細明體"/>
      <family val="0"/>
    </font>
    <font>
      <sz val="10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  <font>
      <sz val="18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22"/>
      <name val="標楷體"/>
      <family val="4"/>
    </font>
    <font>
      <b/>
      <u val="single"/>
      <sz val="20"/>
      <name val="標楷體"/>
      <family val="4"/>
    </font>
    <font>
      <sz val="10"/>
      <color indexed="10"/>
      <name val="新細明體"/>
      <family val="1"/>
    </font>
    <font>
      <sz val="12"/>
      <name val="標楷體"/>
      <family val="4"/>
    </font>
    <font>
      <sz val="10"/>
      <color indexed="8"/>
      <name val="新細明體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1" fillId="0" borderId="2" xfId="16" applyNumberFormat="1" applyFont="1" applyBorder="1" applyAlignment="1">
      <alignment horizontal="right" wrapText="1"/>
    </xf>
    <xf numFmtId="180" fontId="1" fillId="0" borderId="6" xfId="16" applyNumberFormat="1" applyFont="1" applyBorder="1" applyAlignment="1">
      <alignment horizontal="right" wrapText="1"/>
    </xf>
    <xf numFmtId="180" fontId="1" fillId="0" borderId="2" xfId="16" applyNumberFormat="1" applyFont="1" applyBorder="1" applyAlignment="1">
      <alignment wrapText="1"/>
    </xf>
    <xf numFmtId="180" fontId="1" fillId="0" borderId="4" xfId="16" applyNumberFormat="1" applyFont="1" applyBorder="1" applyAlignment="1">
      <alignment wrapText="1"/>
    </xf>
    <xf numFmtId="180" fontId="1" fillId="0" borderId="6" xfId="16" applyNumberFormat="1" applyFont="1" applyBorder="1" applyAlignment="1">
      <alignment wrapText="1"/>
    </xf>
    <xf numFmtId="180" fontId="1" fillId="0" borderId="7" xfId="16" applyNumberFormat="1" applyFont="1" applyBorder="1" applyAlignment="1">
      <alignment wrapText="1"/>
    </xf>
    <xf numFmtId="180" fontId="1" fillId="0" borderId="9" xfId="16" applyNumberFormat="1" applyFont="1" applyBorder="1" applyAlignment="1">
      <alignment wrapText="1"/>
    </xf>
    <xf numFmtId="180" fontId="1" fillId="0" borderId="13" xfId="16" applyNumberFormat="1" applyFont="1" applyBorder="1" applyAlignment="1">
      <alignment wrapText="1"/>
    </xf>
    <xf numFmtId="0" fontId="1" fillId="0" borderId="3" xfId="0" applyFont="1" applyBorder="1" applyAlignment="1">
      <alignment horizontal="left" wrapText="1" indent="1"/>
    </xf>
    <xf numFmtId="180" fontId="1" fillId="0" borderId="4" xfId="16" applyNumberFormat="1" applyFont="1" applyBorder="1" applyAlignment="1">
      <alignment vertical="top" wrapText="1"/>
    </xf>
    <xf numFmtId="180" fontId="1" fillId="0" borderId="3" xfId="16" applyNumberFormat="1" applyFont="1" applyBorder="1" applyAlignment="1">
      <alignment wrapText="1"/>
    </xf>
    <xf numFmtId="180" fontId="1" fillId="0" borderId="3" xfId="16" applyNumberFormat="1" applyFont="1" applyBorder="1" applyAlignment="1">
      <alignment horizontal="left" wrapText="1" indent="2"/>
    </xf>
    <xf numFmtId="180" fontId="1" fillId="0" borderId="3" xfId="16" applyNumberFormat="1" applyFont="1" applyBorder="1" applyAlignment="1">
      <alignment horizontal="left" wrapText="1"/>
    </xf>
    <xf numFmtId="180" fontId="1" fillId="0" borderId="14" xfId="16" applyNumberFormat="1" applyFont="1" applyBorder="1" applyAlignment="1">
      <alignment horizontal="left" wrapText="1"/>
    </xf>
    <xf numFmtId="180" fontId="1" fillId="0" borderId="9" xfId="16" applyNumberFormat="1" applyFont="1" applyBorder="1" applyAlignment="1">
      <alignment horizontal="left" wrapText="1"/>
    </xf>
    <xf numFmtId="180" fontId="1" fillId="0" borderId="2" xfId="16" applyNumberFormat="1" applyFont="1" applyBorder="1" applyAlignment="1">
      <alignment horizontal="left" wrapText="1"/>
    </xf>
    <xf numFmtId="180" fontId="1" fillId="0" borderId="2" xfId="16" applyNumberFormat="1" applyFont="1" applyBorder="1" applyAlignment="1">
      <alignment horizontal="left" wrapText="1" indent="1"/>
    </xf>
    <xf numFmtId="180" fontId="1" fillId="0" borderId="2" xfId="16" applyNumberFormat="1" applyFont="1" applyBorder="1" applyAlignment="1">
      <alignment horizontal="left" wrapText="1" indent="2"/>
    </xf>
    <xf numFmtId="180" fontId="1" fillId="0" borderId="2" xfId="16" applyNumberFormat="1" applyFont="1" applyBorder="1" applyAlignment="1">
      <alignment horizontal="left" wrapText="1" indent="3"/>
    </xf>
    <xf numFmtId="180" fontId="1" fillId="0" borderId="0" xfId="16" applyNumberFormat="1" applyFont="1" applyAlignment="1">
      <alignment vertical="center"/>
    </xf>
    <xf numFmtId="180" fontId="0" fillId="0" borderId="0" xfId="16" applyNumberFormat="1" applyFont="1" applyAlignment="1">
      <alignment vertical="center"/>
    </xf>
    <xf numFmtId="180" fontId="0" fillId="0" borderId="3" xfId="16" applyNumberFormat="1" applyFont="1" applyBorder="1" applyAlignment="1">
      <alignment vertical="center"/>
    </xf>
    <xf numFmtId="180" fontId="0" fillId="0" borderId="2" xfId="16" applyNumberFormat="1" applyFont="1" applyBorder="1" applyAlignment="1">
      <alignment vertical="center"/>
    </xf>
    <xf numFmtId="180" fontId="0" fillId="0" borderId="4" xfId="16" applyNumberFormat="1" applyFont="1" applyBorder="1" applyAlignment="1">
      <alignment vertical="center"/>
    </xf>
    <xf numFmtId="180" fontId="0" fillId="0" borderId="5" xfId="16" applyNumberFormat="1" applyFont="1" applyBorder="1" applyAlignment="1">
      <alignment vertical="center"/>
    </xf>
    <xf numFmtId="180" fontId="0" fillId="0" borderId="6" xfId="16" applyNumberFormat="1" applyFont="1" applyBorder="1" applyAlignment="1">
      <alignment vertical="center"/>
    </xf>
    <xf numFmtId="180" fontId="0" fillId="0" borderId="7" xfId="16" applyNumberFormat="1" applyFont="1" applyBorder="1" applyAlignment="1">
      <alignment vertical="center"/>
    </xf>
    <xf numFmtId="180" fontId="1" fillId="0" borderId="5" xfId="16" applyNumberFormat="1" applyFont="1" applyBorder="1" applyAlignment="1">
      <alignment horizontal="left" wrapText="1"/>
    </xf>
    <xf numFmtId="180" fontId="1" fillId="0" borderId="6" xfId="16" applyNumberFormat="1" applyFont="1" applyBorder="1" applyAlignment="1">
      <alignment horizontal="left" wrapText="1"/>
    </xf>
    <xf numFmtId="180" fontId="1" fillId="0" borderId="6" xfId="16" applyNumberFormat="1" applyFont="1" applyBorder="1" applyAlignment="1">
      <alignment horizontal="left" wrapText="1" indent="3"/>
    </xf>
    <xf numFmtId="180" fontId="1" fillId="0" borderId="14" xfId="16" applyNumberFormat="1" applyFont="1" applyBorder="1" applyAlignment="1">
      <alignment wrapText="1"/>
    </xf>
    <xf numFmtId="180" fontId="13" fillId="0" borderId="2" xfId="16" applyNumberFormat="1" applyFont="1" applyBorder="1" applyAlignment="1">
      <alignment wrapText="1"/>
    </xf>
    <xf numFmtId="180" fontId="0" fillId="0" borderId="12" xfId="16" applyNumberFormat="1" applyFont="1" applyBorder="1" applyAlignment="1">
      <alignment horizontal="center" vertical="center" wrapText="1"/>
    </xf>
    <xf numFmtId="180" fontId="0" fillId="0" borderId="12" xfId="16" applyNumberFormat="1" applyFont="1" applyBorder="1" applyAlignment="1">
      <alignment vertical="center" wrapText="1"/>
    </xf>
    <xf numFmtId="180" fontId="0" fillId="0" borderId="15" xfId="16" applyNumberFormat="1" applyFont="1" applyBorder="1" applyAlignment="1">
      <alignment vertical="center" wrapText="1"/>
    </xf>
    <xf numFmtId="0" fontId="1" fillId="0" borderId="3" xfId="15" applyFont="1" applyBorder="1" applyAlignment="1">
      <alignment horizontal="center" wrapText="1"/>
      <protection/>
    </xf>
    <xf numFmtId="0" fontId="1" fillId="0" borderId="2" xfId="15" applyFont="1" applyBorder="1" applyAlignment="1">
      <alignment horizontal="center" wrapText="1"/>
      <protection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10" fontId="1" fillId="0" borderId="2" xfId="0" applyNumberFormat="1" applyFont="1" applyBorder="1" applyAlignment="1">
      <alignment horizontal="right" wrapText="1"/>
    </xf>
    <xf numFmtId="41" fontId="1" fillId="0" borderId="2" xfId="0" applyNumberFormat="1" applyFont="1" applyBorder="1" applyAlignment="1">
      <alignment horizontal="right" wrapText="1"/>
    </xf>
    <xf numFmtId="10" fontId="1" fillId="0" borderId="2" xfId="0" applyNumberFormat="1" applyFont="1" applyBorder="1" applyAlignment="1">
      <alignment horizontal="right"/>
    </xf>
    <xf numFmtId="10" fontId="1" fillId="0" borderId="4" xfId="0" applyNumberFormat="1" applyFont="1" applyBorder="1" applyAlignment="1">
      <alignment horizontal="right" wrapText="1"/>
    </xf>
    <xf numFmtId="10" fontId="1" fillId="0" borderId="4" xfId="0" applyNumberFormat="1" applyFont="1" applyBorder="1" applyAlignment="1">
      <alignment horizontal="right"/>
    </xf>
    <xf numFmtId="41" fontId="1" fillId="0" borderId="2" xfId="0" applyNumberFormat="1" applyFont="1" applyBorder="1" applyAlignment="1">
      <alignment horizontal="right"/>
    </xf>
    <xf numFmtId="180" fontId="1" fillId="0" borderId="2" xfId="16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0" fontId="1" fillId="0" borderId="16" xfId="16" applyNumberFormat="1" applyFont="1" applyBorder="1" applyAlignment="1">
      <alignment horizontal="left" wrapText="1"/>
    </xf>
    <xf numFmtId="180" fontId="1" fillId="0" borderId="17" xfId="16" applyNumberFormat="1" applyFont="1" applyBorder="1" applyAlignment="1">
      <alignment horizontal="left" wrapText="1"/>
    </xf>
    <xf numFmtId="180" fontId="1" fillId="0" borderId="17" xfId="16" applyNumberFormat="1" applyFont="1" applyBorder="1" applyAlignment="1">
      <alignment horizontal="left" wrapText="1" indent="3"/>
    </xf>
    <xf numFmtId="180" fontId="1" fillId="0" borderId="18" xfId="16" applyNumberFormat="1" applyFont="1" applyBorder="1" applyAlignment="1">
      <alignment wrapText="1"/>
    </xf>
    <xf numFmtId="180" fontId="1" fillId="0" borderId="17" xfId="16" applyNumberFormat="1" applyFont="1" applyBorder="1" applyAlignment="1">
      <alignment horizontal="left" wrapText="1" indent="1"/>
    </xf>
    <xf numFmtId="180" fontId="1" fillId="0" borderId="3" xfId="16" applyNumberFormat="1" applyFont="1" applyBorder="1" applyAlignment="1">
      <alignment horizontal="left" wrapText="1" indent="3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1" fillId="0" borderId="17" xfId="16" applyNumberFormat="1" applyFont="1" applyBorder="1" applyAlignment="1">
      <alignment horizontal="right" wrapText="1"/>
    </xf>
    <xf numFmtId="180" fontId="11" fillId="0" borderId="2" xfId="16" applyNumberFormat="1" applyFont="1" applyBorder="1" applyAlignment="1">
      <alignment horizontal="right" wrapText="1"/>
    </xf>
    <xf numFmtId="180" fontId="0" fillId="0" borderId="2" xfId="16" applyNumberFormat="1" applyFont="1" applyBorder="1" applyAlignment="1">
      <alignment horizontal="right"/>
    </xf>
    <xf numFmtId="180" fontId="0" fillId="0" borderId="6" xfId="16" applyNumberFormat="1" applyFont="1" applyBorder="1" applyAlignment="1">
      <alignment horizontal="right"/>
    </xf>
    <xf numFmtId="0" fontId="1" fillId="0" borderId="14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9">
    <cellStyle name="Normal" xfId="0"/>
    <cellStyle name="一般_地方基金決算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iu\&#32317;&#27770;&#31639;-&#20840;\95&#32317;&#27770;&#20840;\&#31098;&#28149;\&#32102;&#20161;&#24800;&#22320;&#26041;&#25945;&#32946;&#30332;&#23637;&#22522;&#37329;\&#36039;&#2600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26700;&#38754;\96&#32317;&#27770;&#31639;-&#3373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衡表"/>
      <sheetName val="歲出類平衡表  (2)"/>
      <sheetName val="歲出現金出納表"/>
      <sheetName val="歲 出 按 職 能 及 經 濟 性 綜 合 分 類 表"/>
    </sheetNames>
    <sheetDataSet>
      <sheetData sheetId="1">
        <row r="23">
          <cell r="I23">
            <v>9550581</v>
          </cell>
        </row>
        <row r="24">
          <cell r="I24">
            <v>88444482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事費分析表"/>
      <sheetName val="各項補勵-統籌"/>
      <sheetName val="各國小統籌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4" sqref="F14"/>
    </sheetView>
  </sheetViews>
  <sheetFormatPr defaultColWidth="9.00390625" defaultRowHeight="16.5"/>
  <cols>
    <col min="1" max="4" width="3.125" style="0" customWidth="1"/>
    <col min="5" max="5" width="20.50390625" style="0" customWidth="1"/>
    <col min="6" max="9" width="11.875" style="0" customWidth="1"/>
    <col min="10" max="10" width="11.25390625" style="0" customWidth="1"/>
    <col min="11" max="13" width="10.625" style="0" customWidth="1"/>
    <col min="14" max="14" width="10.875" style="0" customWidth="1"/>
    <col min="15" max="15" width="10.625" style="0" customWidth="1"/>
    <col min="16" max="16" width="11.375" style="0" customWidth="1"/>
    <col min="17" max="17" width="13.25390625" style="0" customWidth="1"/>
    <col min="18" max="18" width="7.25390625" style="0" customWidth="1"/>
    <col min="19" max="19" width="4.75390625" style="0" customWidth="1"/>
  </cols>
  <sheetData>
    <row r="1" spans="1:19" ht="24.75" customHeight="1">
      <c r="A1" s="2"/>
      <c r="B1" s="2"/>
      <c r="C1" s="2"/>
      <c r="D1" s="2"/>
      <c r="E1" s="2"/>
      <c r="F1" s="2"/>
      <c r="G1" s="2"/>
      <c r="H1" s="2"/>
      <c r="I1" s="92" t="s">
        <v>85</v>
      </c>
      <c r="J1" s="87"/>
      <c r="K1" s="92" t="s">
        <v>113</v>
      </c>
      <c r="L1" s="87"/>
      <c r="M1" s="2"/>
      <c r="N1" s="2"/>
      <c r="O1" s="2"/>
      <c r="P1" s="2"/>
      <c r="Q1" s="6"/>
      <c r="R1" s="6"/>
      <c r="S1" s="6"/>
    </row>
    <row r="2" spans="1:19" ht="24.75" customHeight="1">
      <c r="A2" s="3"/>
      <c r="B2" s="3"/>
      <c r="C2" s="3"/>
      <c r="D2" s="3"/>
      <c r="E2" s="3"/>
      <c r="F2" s="3"/>
      <c r="G2" s="3"/>
      <c r="H2" s="3"/>
      <c r="I2" s="93" t="s">
        <v>0</v>
      </c>
      <c r="J2" s="88"/>
      <c r="K2" s="93" t="s">
        <v>114</v>
      </c>
      <c r="L2" s="88"/>
      <c r="M2" s="3"/>
      <c r="N2" s="3"/>
      <c r="O2" s="3"/>
      <c r="P2" s="3"/>
      <c r="Q2" s="6"/>
      <c r="R2" s="6"/>
      <c r="S2" s="6"/>
    </row>
    <row r="3" spans="1:19" ht="24.75" customHeight="1" thickBot="1">
      <c r="A3" s="4"/>
      <c r="B3" s="4"/>
      <c r="C3" s="4"/>
      <c r="D3" s="4"/>
      <c r="E3" s="4"/>
      <c r="F3" s="4"/>
      <c r="G3" s="4"/>
      <c r="H3" s="4"/>
      <c r="I3" s="90"/>
      <c r="J3" s="90" t="s">
        <v>145</v>
      </c>
      <c r="K3" s="91" t="s">
        <v>115</v>
      </c>
      <c r="L3" s="89"/>
      <c r="M3" s="4"/>
      <c r="N3" s="1"/>
      <c r="O3" s="6"/>
      <c r="P3" s="6"/>
      <c r="Q3" s="6"/>
      <c r="R3" s="107" t="s">
        <v>13</v>
      </c>
      <c r="S3" s="107"/>
    </row>
    <row r="4" spans="1:19" ht="39" customHeight="1">
      <c r="A4" s="109" t="s">
        <v>1</v>
      </c>
      <c r="B4" s="106"/>
      <c r="C4" s="106"/>
      <c r="D4" s="106"/>
      <c r="E4" s="106"/>
      <c r="F4" s="106" t="s">
        <v>2</v>
      </c>
      <c r="G4" s="106"/>
      <c r="H4" s="106"/>
      <c r="I4" s="106" t="s">
        <v>3</v>
      </c>
      <c r="J4" s="106"/>
      <c r="K4" s="106"/>
      <c r="L4" s="106"/>
      <c r="M4" s="106"/>
      <c r="N4" s="106"/>
      <c r="O4" s="106"/>
      <c r="P4" s="106"/>
      <c r="Q4" s="20" t="s">
        <v>14</v>
      </c>
      <c r="R4" s="108" t="s">
        <v>84</v>
      </c>
      <c r="S4" s="100" t="s">
        <v>4</v>
      </c>
    </row>
    <row r="5" spans="1:19" ht="16.5">
      <c r="A5" s="110" t="s">
        <v>5</v>
      </c>
      <c r="B5" s="105" t="s">
        <v>6</v>
      </c>
      <c r="C5" s="105" t="s">
        <v>15</v>
      </c>
      <c r="D5" s="105" t="s">
        <v>7</v>
      </c>
      <c r="E5" s="105" t="s">
        <v>8</v>
      </c>
      <c r="F5" s="102" t="s">
        <v>64</v>
      </c>
      <c r="G5" s="102" t="s">
        <v>65</v>
      </c>
      <c r="H5" s="19" t="s">
        <v>10</v>
      </c>
      <c r="I5" s="105" t="s">
        <v>11</v>
      </c>
      <c r="J5" s="105" t="s">
        <v>16</v>
      </c>
      <c r="K5" s="105"/>
      <c r="L5" s="105"/>
      <c r="M5" s="105" t="s">
        <v>17</v>
      </c>
      <c r="N5" s="105"/>
      <c r="O5" s="105"/>
      <c r="P5" s="19" t="s">
        <v>10</v>
      </c>
      <c r="Q5" s="102" t="s">
        <v>83</v>
      </c>
      <c r="R5" s="103"/>
      <c r="S5" s="101"/>
    </row>
    <row r="6" spans="1:19" ht="16.5">
      <c r="A6" s="110"/>
      <c r="B6" s="105"/>
      <c r="C6" s="105"/>
      <c r="D6" s="105"/>
      <c r="E6" s="105"/>
      <c r="F6" s="111"/>
      <c r="G6" s="111"/>
      <c r="H6" s="17" t="str">
        <f>"(1)"</f>
        <v>(1)</v>
      </c>
      <c r="I6" s="105"/>
      <c r="J6" s="17" t="s">
        <v>18</v>
      </c>
      <c r="K6" s="17" t="s">
        <v>20</v>
      </c>
      <c r="L6" s="105" t="s">
        <v>22</v>
      </c>
      <c r="M6" s="105" t="s">
        <v>23</v>
      </c>
      <c r="N6" s="17" t="s">
        <v>20</v>
      </c>
      <c r="O6" s="105" t="s">
        <v>22</v>
      </c>
      <c r="P6" s="17" t="str">
        <f>"(2)"</f>
        <v>(2)</v>
      </c>
      <c r="Q6" s="103"/>
      <c r="R6" s="103"/>
      <c r="S6" s="101"/>
    </row>
    <row r="7" spans="1:19" ht="16.5">
      <c r="A7" s="110"/>
      <c r="B7" s="105"/>
      <c r="C7" s="105"/>
      <c r="D7" s="105"/>
      <c r="E7" s="105"/>
      <c r="F7" s="112"/>
      <c r="G7" s="112"/>
      <c r="H7" s="18"/>
      <c r="I7" s="105"/>
      <c r="J7" s="18" t="s">
        <v>19</v>
      </c>
      <c r="K7" s="18" t="s">
        <v>21</v>
      </c>
      <c r="L7" s="105"/>
      <c r="M7" s="105"/>
      <c r="N7" s="18" t="s">
        <v>24</v>
      </c>
      <c r="O7" s="105"/>
      <c r="P7" s="18"/>
      <c r="Q7" s="104"/>
      <c r="R7" s="104"/>
      <c r="S7" s="101"/>
    </row>
    <row r="8" spans="1:19" s="41" customFormat="1" ht="25.5" customHeight="1">
      <c r="A8" s="34">
        <v>2</v>
      </c>
      <c r="B8" s="35"/>
      <c r="C8" s="35"/>
      <c r="D8" s="35"/>
      <c r="E8" s="35" t="s">
        <v>57</v>
      </c>
      <c r="F8" s="27"/>
      <c r="G8" s="27" t="s">
        <v>25</v>
      </c>
      <c r="H8" s="27"/>
      <c r="I8" s="27"/>
      <c r="J8" s="27"/>
      <c r="K8" s="27"/>
      <c r="L8" s="27"/>
      <c r="M8" s="27"/>
      <c r="N8" s="27"/>
      <c r="O8" s="27">
        <f>M8+N8</f>
        <v>0</v>
      </c>
      <c r="P8" s="27">
        <f>N8+O8</f>
        <v>0</v>
      </c>
      <c r="Q8" s="27">
        <f aca="true" t="shared" si="0" ref="Q8:Q14">P8-H8</f>
        <v>0</v>
      </c>
      <c r="R8" s="27"/>
      <c r="S8" s="28"/>
    </row>
    <row r="9" spans="1:19" s="41" customFormat="1" ht="33" customHeight="1">
      <c r="A9" s="33"/>
      <c r="B9" s="36">
        <v>23</v>
      </c>
      <c r="C9" s="36"/>
      <c r="D9" s="36"/>
      <c r="E9" s="37" t="s">
        <v>12</v>
      </c>
      <c r="F9" s="21">
        <f>F10</f>
        <v>7796986000</v>
      </c>
      <c r="G9" s="21">
        <f>G10</f>
        <v>57004585</v>
      </c>
      <c r="H9" s="21">
        <f>F9+G9</f>
        <v>7853990585</v>
      </c>
      <c r="I9" s="21">
        <f>I10</f>
        <v>6553821867</v>
      </c>
      <c r="J9" s="21">
        <f>J10</f>
        <v>1080000</v>
      </c>
      <c r="K9" s="21">
        <f>K10</f>
        <v>87364482</v>
      </c>
      <c r="L9" s="21">
        <f aca="true" t="shared" si="1" ref="L9:L26">J9+K9</f>
        <v>88444482</v>
      </c>
      <c r="M9" s="21">
        <f>M10</f>
        <v>40240509</v>
      </c>
      <c r="N9" s="21">
        <f>N10</f>
        <v>328611697</v>
      </c>
      <c r="O9" s="21">
        <f aca="true" t="shared" si="2" ref="O9:O26">M9+N9</f>
        <v>368852206</v>
      </c>
      <c r="P9" s="21">
        <f aca="true" t="shared" si="3" ref="P9:P26">I9+L9+O9</f>
        <v>7011118555</v>
      </c>
      <c r="Q9" s="21">
        <f t="shared" si="0"/>
        <v>-842872030</v>
      </c>
      <c r="R9" s="21">
        <f>R10</f>
        <v>183580</v>
      </c>
      <c r="S9" s="24"/>
    </row>
    <row r="10" spans="1:19" s="41" customFormat="1" ht="25.5" customHeight="1">
      <c r="A10" s="33"/>
      <c r="B10" s="36"/>
      <c r="C10" s="36"/>
      <c r="D10" s="36"/>
      <c r="E10" s="36" t="s">
        <v>88</v>
      </c>
      <c r="F10" s="21">
        <f>F11+F58</f>
        <v>7796986000</v>
      </c>
      <c r="G10" s="21">
        <f>G11+G58</f>
        <v>57004585</v>
      </c>
      <c r="H10" s="21">
        <f>F10+G10</f>
        <v>7853990585</v>
      </c>
      <c r="I10" s="21">
        <f>I11+I58</f>
        <v>6553821867</v>
      </c>
      <c r="J10" s="21">
        <f>J11+J58</f>
        <v>1080000</v>
      </c>
      <c r="K10" s="21">
        <f>K11+K58</f>
        <v>87364482</v>
      </c>
      <c r="L10" s="21">
        <f t="shared" si="1"/>
        <v>88444482</v>
      </c>
      <c r="M10" s="21">
        <f>M11+M58</f>
        <v>40240509</v>
      </c>
      <c r="N10" s="21">
        <f>N11+N58</f>
        <v>328611697</v>
      </c>
      <c r="O10" s="21">
        <f t="shared" si="2"/>
        <v>368852206</v>
      </c>
      <c r="P10" s="21">
        <f t="shared" si="3"/>
        <v>7011118555</v>
      </c>
      <c r="Q10" s="21">
        <f t="shared" si="0"/>
        <v>-842872030</v>
      </c>
      <c r="R10" s="21">
        <f>R11+R58</f>
        <v>183580</v>
      </c>
      <c r="S10" s="24"/>
    </row>
    <row r="11" spans="1:19" s="41" customFormat="1" ht="25.5" customHeight="1">
      <c r="A11" s="33"/>
      <c r="B11" s="36"/>
      <c r="C11" s="36"/>
      <c r="D11" s="36"/>
      <c r="E11" s="36" t="s">
        <v>87</v>
      </c>
      <c r="F11" s="21">
        <f>F12+F55</f>
        <v>6893693000</v>
      </c>
      <c r="G11" s="21">
        <f>G12+G55</f>
        <v>28508121</v>
      </c>
      <c r="H11" s="21">
        <f>F11+G11</f>
        <v>6922201121</v>
      </c>
      <c r="I11" s="21">
        <f>I12+I55</f>
        <v>6210099580</v>
      </c>
      <c r="J11" s="21">
        <f>J12+J55</f>
        <v>1080000</v>
      </c>
      <c r="K11" s="21">
        <f>K12+K55</f>
        <v>77286573</v>
      </c>
      <c r="L11" s="21">
        <f t="shared" si="1"/>
        <v>78366573</v>
      </c>
      <c r="M11" s="21">
        <f>M12+M55</f>
        <v>34140509</v>
      </c>
      <c r="N11" s="21">
        <f>N12+N55</f>
        <v>24303503</v>
      </c>
      <c r="O11" s="21">
        <f t="shared" si="2"/>
        <v>58444012</v>
      </c>
      <c r="P11" s="21">
        <f t="shared" si="3"/>
        <v>6346910165</v>
      </c>
      <c r="Q11" s="21">
        <f t="shared" si="0"/>
        <v>-575290956</v>
      </c>
      <c r="R11" s="21">
        <f>R12+R55</f>
        <v>183580</v>
      </c>
      <c r="S11" s="24"/>
    </row>
    <row r="12" spans="1:19" s="41" customFormat="1" ht="25.5" customHeight="1">
      <c r="A12" s="33"/>
      <c r="B12" s="36"/>
      <c r="C12" s="36">
        <v>5</v>
      </c>
      <c r="D12" s="36"/>
      <c r="E12" s="37" t="s">
        <v>58</v>
      </c>
      <c r="F12" s="21">
        <f>F13+F15+F24+F27+F34+F39+F42+F45+F51+F54</f>
        <v>5282293000</v>
      </c>
      <c r="G12" s="21">
        <f>G13+G15+G24+G27+G34+G39+G42+G45+G51+G54</f>
        <v>28508121</v>
      </c>
      <c r="H12" s="21">
        <f>F12+G12</f>
        <v>5310801121</v>
      </c>
      <c r="I12" s="21">
        <f>I13+I15+I24+I27+I34+I39+I42+I45+I51+I54</f>
        <v>4806599972</v>
      </c>
      <c r="J12" s="21">
        <f>J13+J15+J24+J27+J34+J39+J42+J45+J51+J54</f>
        <v>1080000</v>
      </c>
      <c r="K12" s="21">
        <f>K13+K15+K24+K27+K34+K39+K42+K45+K51+K54</f>
        <v>76320311</v>
      </c>
      <c r="L12" s="21">
        <f t="shared" si="1"/>
        <v>77400311</v>
      </c>
      <c r="M12" s="21">
        <f>M13+M15+M24+M27+M34+M39+M42+M45+M51+M54</f>
        <v>34140509</v>
      </c>
      <c r="N12" s="21">
        <f>N13+N15+N24+N27+N34+N39+N42+N45+N51+N54</f>
        <v>24303503</v>
      </c>
      <c r="O12" s="21">
        <f t="shared" si="2"/>
        <v>58444012</v>
      </c>
      <c r="P12" s="21">
        <f t="shared" si="3"/>
        <v>4942444295</v>
      </c>
      <c r="Q12" s="21">
        <f t="shared" si="0"/>
        <v>-368356826</v>
      </c>
      <c r="R12" s="21">
        <f>R13+R15+R24+R27+R34+R39+R42+R45+R51+R54</f>
        <v>183580</v>
      </c>
      <c r="S12" s="24"/>
    </row>
    <row r="13" spans="1:19" s="41" customFormat="1" ht="25.5" customHeight="1">
      <c r="A13" s="33"/>
      <c r="B13" s="36"/>
      <c r="C13" s="36"/>
      <c r="D13" s="36">
        <v>1</v>
      </c>
      <c r="E13" s="38" t="s">
        <v>59</v>
      </c>
      <c r="F13" s="21">
        <f>F14</f>
        <v>20117000</v>
      </c>
      <c r="G13" s="21">
        <f aca="true" t="shared" si="4" ref="G13:N13">G14</f>
        <v>0</v>
      </c>
      <c r="H13" s="21">
        <f aca="true" t="shared" si="5" ref="H13:H26">F13+G13</f>
        <v>20117000</v>
      </c>
      <c r="I13" s="21">
        <f>I14</f>
        <v>15858085</v>
      </c>
      <c r="J13" s="21">
        <f t="shared" si="4"/>
        <v>0</v>
      </c>
      <c r="K13" s="21">
        <f>K14</f>
        <v>21000</v>
      </c>
      <c r="L13" s="21">
        <f t="shared" si="1"/>
        <v>21000</v>
      </c>
      <c r="M13" s="21">
        <f t="shared" si="4"/>
        <v>0</v>
      </c>
      <c r="N13" s="21">
        <f t="shared" si="4"/>
        <v>0</v>
      </c>
      <c r="O13" s="21">
        <f t="shared" si="2"/>
        <v>0</v>
      </c>
      <c r="P13" s="21">
        <f t="shared" si="3"/>
        <v>15879085</v>
      </c>
      <c r="Q13" s="21">
        <f t="shared" si="0"/>
        <v>-4237915</v>
      </c>
      <c r="R13" s="21"/>
      <c r="S13" s="24"/>
    </row>
    <row r="14" spans="1:19" s="41" customFormat="1" ht="25.5" customHeight="1">
      <c r="A14" s="33"/>
      <c r="B14" s="36"/>
      <c r="C14" s="36"/>
      <c r="D14" s="36"/>
      <c r="E14" s="39" t="s">
        <v>106</v>
      </c>
      <c r="F14" s="21">
        <v>20117000</v>
      </c>
      <c r="G14" s="21"/>
      <c r="H14" s="21">
        <f t="shared" si="5"/>
        <v>20117000</v>
      </c>
      <c r="I14" s="21">
        <v>15858085</v>
      </c>
      <c r="J14" s="21"/>
      <c r="K14" s="21">
        <v>21000</v>
      </c>
      <c r="L14" s="21">
        <f t="shared" si="1"/>
        <v>21000</v>
      </c>
      <c r="M14" s="21"/>
      <c r="N14" s="21"/>
      <c r="O14" s="21">
        <f t="shared" si="2"/>
        <v>0</v>
      </c>
      <c r="P14" s="21">
        <f t="shared" si="3"/>
        <v>15879085</v>
      </c>
      <c r="Q14" s="21">
        <f t="shared" si="0"/>
        <v>-4237915</v>
      </c>
      <c r="R14" s="21"/>
      <c r="S14" s="24"/>
    </row>
    <row r="15" spans="1:19" s="41" customFormat="1" ht="25.5" customHeight="1">
      <c r="A15" s="33"/>
      <c r="B15" s="36"/>
      <c r="C15" s="36"/>
      <c r="D15" s="36">
        <v>2</v>
      </c>
      <c r="E15" s="38" t="s">
        <v>60</v>
      </c>
      <c r="F15" s="21">
        <f>SUM(F16:F23)</f>
        <v>219867000</v>
      </c>
      <c r="G15" s="21">
        <f aca="true" t="shared" si="6" ref="G15:N15">SUM(G16:G23)</f>
        <v>9253517</v>
      </c>
      <c r="H15" s="21">
        <f t="shared" si="5"/>
        <v>229120517</v>
      </c>
      <c r="I15" s="21">
        <f t="shared" si="6"/>
        <v>119697093</v>
      </c>
      <c r="J15" s="21">
        <f t="shared" si="6"/>
        <v>0</v>
      </c>
      <c r="K15" s="21">
        <f t="shared" si="6"/>
        <v>8887350</v>
      </c>
      <c r="L15" s="21">
        <f t="shared" si="1"/>
        <v>8887350</v>
      </c>
      <c r="M15" s="21">
        <f t="shared" si="6"/>
        <v>31096209</v>
      </c>
      <c r="N15" s="21">
        <f t="shared" si="6"/>
        <v>17695917</v>
      </c>
      <c r="O15" s="21">
        <f t="shared" si="2"/>
        <v>48792126</v>
      </c>
      <c r="P15" s="21">
        <f t="shared" si="3"/>
        <v>177376569</v>
      </c>
      <c r="Q15" s="21">
        <f>P15-H15</f>
        <v>-51743948</v>
      </c>
      <c r="R15" s="21">
        <f>SUM(R16:R23)</f>
        <v>250</v>
      </c>
      <c r="S15" s="24"/>
    </row>
    <row r="16" spans="1:19" s="41" customFormat="1" ht="25.5" customHeight="1">
      <c r="A16" s="33"/>
      <c r="B16" s="36"/>
      <c r="C16" s="36"/>
      <c r="D16" s="36"/>
      <c r="E16" s="39" t="s">
        <v>95</v>
      </c>
      <c r="F16" s="21">
        <v>46077000</v>
      </c>
      <c r="G16" s="21">
        <v>2786895</v>
      </c>
      <c r="H16" s="21">
        <f t="shared" si="5"/>
        <v>48863895</v>
      </c>
      <c r="I16" s="21">
        <v>15183541</v>
      </c>
      <c r="J16" s="21"/>
      <c r="K16" s="21">
        <v>1785445</v>
      </c>
      <c r="L16" s="21">
        <f t="shared" si="1"/>
        <v>1785445</v>
      </c>
      <c r="M16" s="21">
        <v>16135578</v>
      </c>
      <c r="N16" s="21">
        <v>4520800</v>
      </c>
      <c r="O16" s="21">
        <f t="shared" si="2"/>
        <v>20656378</v>
      </c>
      <c r="P16" s="21">
        <f t="shared" si="3"/>
        <v>37625364</v>
      </c>
      <c r="Q16" s="21">
        <f aca="true" t="shared" si="7" ref="Q16:Q26">P16-H16</f>
        <v>-11238531</v>
      </c>
      <c r="R16" s="21"/>
      <c r="S16" s="24"/>
    </row>
    <row r="17" spans="1:19" s="41" customFormat="1" ht="25.5" customHeight="1">
      <c r="A17" s="33"/>
      <c r="B17" s="36"/>
      <c r="C17" s="36"/>
      <c r="D17" s="36"/>
      <c r="E17" s="39" t="s">
        <v>96</v>
      </c>
      <c r="F17" s="21">
        <v>341000</v>
      </c>
      <c r="G17" s="21"/>
      <c r="H17" s="21">
        <f t="shared" si="5"/>
        <v>341000</v>
      </c>
      <c r="I17" s="21"/>
      <c r="J17" s="21"/>
      <c r="K17" s="21"/>
      <c r="L17" s="21">
        <f t="shared" si="1"/>
        <v>0</v>
      </c>
      <c r="M17" s="21"/>
      <c r="N17" s="21"/>
      <c r="O17" s="21">
        <f t="shared" si="2"/>
        <v>0</v>
      </c>
      <c r="P17" s="21">
        <f t="shared" si="3"/>
        <v>0</v>
      </c>
      <c r="Q17" s="21">
        <f t="shared" si="7"/>
        <v>-341000</v>
      </c>
      <c r="R17" s="21"/>
      <c r="S17" s="24"/>
    </row>
    <row r="18" spans="1:19" s="41" customFormat="1" ht="25.5" customHeight="1">
      <c r="A18" s="33"/>
      <c r="B18" s="36"/>
      <c r="C18" s="36"/>
      <c r="D18" s="36"/>
      <c r="E18" s="39" t="s">
        <v>97</v>
      </c>
      <c r="F18" s="21">
        <v>23502000</v>
      </c>
      <c r="G18" s="21"/>
      <c r="H18" s="21">
        <f t="shared" si="5"/>
        <v>23502000</v>
      </c>
      <c r="I18" s="21">
        <v>15951212</v>
      </c>
      <c r="J18" s="21"/>
      <c r="K18" s="21">
        <v>3518346</v>
      </c>
      <c r="L18" s="21">
        <f t="shared" si="1"/>
        <v>3518346</v>
      </c>
      <c r="M18" s="21">
        <v>1601361</v>
      </c>
      <c r="N18" s="21">
        <v>684450</v>
      </c>
      <c r="O18" s="21">
        <f t="shared" si="2"/>
        <v>2285811</v>
      </c>
      <c r="P18" s="21">
        <f t="shared" si="3"/>
        <v>21755369</v>
      </c>
      <c r="Q18" s="21">
        <f t="shared" si="7"/>
        <v>-1746631</v>
      </c>
      <c r="R18" s="21"/>
      <c r="S18" s="24"/>
    </row>
    <row r="19" spans="1:19" s="41" customFormat="1" ht="25.5" customHeight="1">
      <c r="A19" s="33"/>
      <c r="B19" s="36"/>
      <c r="C19" s="36"/>
      <c r="D19" s="36"/>
      <c r="E19" s="39" t="s">
        <v>98</v>
      </c>
      <c r="F19" s="21">
        <v>50432000</v>
      </c>
      <c r="G19" s="21">
        <v>520000</v>
      </c>
      <c r="H19" s="21">
        <f t="shared" si="5"/>
        <v>50952000</v>
      </c>
      <c r="I19" s="21">
        <v>36245947</v>
      </c>
      <c r="J19" s="21"/>
      <c r="K19" s="21">
        <v>1668100</v>
      </c>
      <c r="L19" s="21">
        <f t="shared" si="1"/>
        <v>1668100</v>
      </c>
      <c r="M19" s="21"/>
      <c r="N19" s="21">
        <v>1503966</v>
      </c>
      <c r="O19" s="21">
        <f t="shared" si="2"/>
        <v>1503966</v>
      </c>
      <c r="P19" s="21">
        <f t="shared" si="3"/>
        <v>39418013</v>
      </c>
      <c r="Q19" s="21">
        <f t="shared" si="7"/>
        <v>-11533987</v>
      </c>
      <c r="R19" s="21">
        <v>125</v>
      </c>
      <c r="S19" s="24"/>
    </row>
    <row r="20" spans="1:19" s="41" customFormat="1" ht="25.5" customHeight="1">
      <c r="A20" s="33"/>
      <c r="B20" s="36"/>
      <c r="C20" s="36"/>
      <c r="D20" s="36"/>
      <c r="E20" s="39" t="s">
        <v>99</v>
      </c>
      <c r="F20" s="21">
        <v>25570000</v>
      </c>
      <c r="G20" s="21">
        <v>691282</v>
      </c>
      <c r="H20" s="21">
        <f t="shared" si="5"/>
        <v>26261282</v>
      </c>
      <c r="I20" s="21">
        <f>18565868-860808</f>
        <v>17705060</v>
      </c>
      <c r="J20" s="21"/>
      <c r="K20" s="21">
        <v>13190</v>
      </c>
      <c r="L20" s="21">
        <f t="shared" si="1"/>
        <v>13190</v>
      </c>
      <c r="M20" s="21"/>
      <c r="N20" s="21">
        <v>7534201</v>
      </c>
      <c r="O20" s="21">
        <f t="shared" si="2"/>
        <v>7534201</v>
      </c>
      <c r="P20" s="21">
        <f t="shared" si="3"/>
        <v>25252451</v>
      </c>
      <c r="Q20" s="21">
        <f t="shared" si="7"/>
        <v>-1008831</v>
      </c>
      <c r="R20" s="21"/>
      <c r="S20" s="24"/>
    </row>
    <row r="21" spans="1:19" s="41" customFormat="1" ht="25.5" customHeight="1">
      <c r="A21" s="33"/>
      <c r="B21" s="36"/>
      <c r="C21" s="36"/>
      <c r="D21" s="36"/>
      <c r="E21" s="39" t="s">
        <v>100</v>
      </c>
      <c r="F21" s="21">
        <v>61769000</v>
      </c>
      <c r="G21" s="21">
        <v>5255340</v>
      </c>
      <c r="H21" s="21">
        <f t="shared" si="5"/>
        <v>67024340</v>
      </c>
      <c r="I21" s="21">
        <v>29258397</v>
      </c>
      <c r="J21" s="21"/>
      <c r="K21" s="21">
        <v>1474527</v>
      </c>
      <c r="L21" s="21">
        <f t="shared" si="1"/>
        <v>1474527</v>
      </c>
      <c r="M21" s="21">
        <v>12138270</v>
      </c>
      <c r="N21" s="21">
        <v>1907500</v>
      </c>
      <c r="O21" s="21">
        <f t="shared" si="2"/>
        <v>14045770</v>
      </c>
      <c r="P21" s="21">
        <f t="shared" si="3"/>
        <v>44778694</v>
      </c>
      <c r="Q21" s="21">
        <f t="shared" si="7"/>
        <v>-22245646</v>
      </c>
      <c r="R21" s="21">
        <v>125</v>
      </c>
      <c r="S21" s="24"/>
    </row>
    <row r="22" spans="1:19" s="41" customFormat="1" ht="25.5" customHeight="1">
      <c r="A22" s="33"/>
      <c r="B22" s="36"/>
      <c r="C22" s="36"/>
      <c r="D22" s="36"/>
      <c r="E22" s="39" t="s">
        <v>101</v>
      </c>
      <c r="F22" s="21">
        <v>11069000</v>
      </c>
      <c r="G22" s="21"/>
      <c r="H22" s="21">
        <f t="shared" si="5"/>
        <v>11069000</v>
      </c>
      <c r="I22" s="21">
        <v>4832476</v>
      </c>
      <c r="J22" s="21"/>
      <c r="K22" s="21">
        <v>426323</v>
      </c>
      <c r="L22" s="21">
        <f t="shared" si="1"/>
        <v>426323</v>
      </c>
      <c r="M22" s="21">
        <v>1221000</v>
      </c>
      <c r="N22" s="21">
        <v>1300000</v>
      </c>
      <c r="O22" s="21">
        <f t="shared" si="2"/>
        <v>2521000</v>
      </c>
      <c r="P22" s="21">
        <f t="shared" si="3"/>
        <v>7779799</v>
      </c>
      <c r="Q22" s="21">
        <f t="shared" si="7"/>
        <v>-3289201</v>
      </c>
      <c r="R22" s="21"/>
      <c r="S22" s="24"/>
    </row>
    <row r="23" spans="1:19" s="41" customFormat="1" ht="25.5" customHeight="1">
      <c r="A23" s="33"/>
      <c r="B23" s="36"/>
      <c r="C23" s="36"/>
      <c r="D23" s="36"/>
      <c r="E23" s="39" t="s">
        <v>102</v>
      </c>
      <c r="F23" s="21">
        <v>1107000</v>
      </c>
      <c r="G23" s="21"/>
      <c r="H23" s="21">
        <f t="shared" si="5"/>
        <v>1107000</v>
      </c>
      <c r="I23" s="21">
        <v>520460</v>
      </c>
      <c r="J23" s="21"/>
      <c r="K23" s="21">
        <v>1419</v>
      </c>
      <c r="L23" s="21">
        <f t="shared" si="1"/>
        <v>1419</v>
      </c>
      <c r="M23" s="21"/>
      <c r="N23" s="21">
        <v>245000</v>
      </c>
      <c r="O23" s="21">
        <f t="shared" si="2"/>
        <v>245000</v>
      </c>
      <c r="P23" s="21">
        <f t="shared" si="3"/>
        <v>766879</v>
      </c>
      <c r="Q23" s="21">
        <f t="shared" si="7"/>
        <v>-340121</v>
      </c>
      <c r="R23" s="21"/>
      <c r="S23" s="24"/>
    </row>
    <row r="24" spans="1:19" s="41" customFormat="1" ht="25.5" customHeight="1">
      <c r="A24" s="33"/>
      <c r="B24" s="36"/>
      <c r="C24" s="36"/>
      <c r="D24" s="36">
        <v>3</v>
      </c>
      <c r="E24" s="38" t="s">
        <v>26</v>
      </c>
      <c r="F24" s="21">
        <f>SUM(F25:F26)</f>
        <v>62572000</v>
      </c>
      <c r="G24" s="21">
        <f aca="true" t="shared" si="8" ref="G24:N24">SUM(G25:G26)</f>
        <v>7526750</v>
      </c>
      <c r="H24" s="21">
        <f t="shared" si="5"/>
        <v>70098750</v>
      </c>
      <c r="I24" s="21">
        <f t="shared" si="8"/>
        <v>34797418</v>
      </c>
      <c r="J24" s="21">
        <f t="shared" si="8"/>
        <v>0</v>
      </c>
      <c r="K24" s="21">
        <f t="shared" si="8"/>
        <v>14699178</v>
      </c>
      <c r="L24" s="21">
        <f t="shared" si="1"/>
        <v>14699178</v>
      </c>
      <c r="M24" s="21">
        <f t="shared" si="8"/>
        <v>1794300</v>
      </c>
      <c r="N24" s="21">
        <f t="shared" si="8"/>
        <v>772000</v>
      </c>
      <c r="O24" s="21">
        <f t="shared" si="2"/>
        <v>2566300</v>
      </c>
      <c r="P24" s="21">
        <f t="shared" si="3"/>
        <v>52062896</v>
      </c>
      <c r="Q24" s="21">
        <f t="shared" si="7"/>
        <v>-18035854</v>
      </c>
      <c r="R24" s="21"/>
      <c r="S24" s="24"/>
    </row>
    <row r="25" spans="1:19" s="41" customFormat="1" ht="25.5" customHeight="1">
      <c r="A25" s="33"/>
      <c r="B25" s="36"/>
      <c r="C25" s="36"/>
      <c r="D25" s="36"/>
      <c r="E25" s="39" t="s">
        <v>103</v>
      </c>
      <c r="F25" s="21">
        <v>27734000</v>
      </c>
      <c r="G25" s="21">
        <v>7492250</v>
      </c>
      <c r="H25" s="21">
        <f t="shared" si="5"/>
        <v>35226250</v>
      </c>
      <c r="I25" s="21">
        <v>17552480</v>
      </c>
      <c r="J25" s="21"/>
      <c r="K25" s="21">
        <v>9499368</v>
      </c>
      <c r="L25" s="21">
        <f t="shared" si="1"/>
        <v>9499368</v>
      </c>
      <c r="M25" s="21">
        <v>1794300</v>
      </c>
      <c r="N25" s="21">
        <v>772000</v>
      </c>
      <c r="O25" s="21">
        <f t="shared" si="2"/>
        <v>2566300</v>
      </c>
      <c r="P25" s="21">
        <f t="shared" si="3"/>
        <v>29618148</v>
      </c>
      <c r="Q25" s="21">
        <f t="shared" si="7"/>
        <v>-5608102</v>
      </c>
      <c r="R25" s="21"/>
      <c r="S25" s="24"/>
    </row>
    <row r="26" spans="1:19" s="41" customFormat="1" ht="25.5" customHeight="1">
      <c r="A26" s="33"/>
      <c r="B26" s="36"/>
      <c r="C26" s="36"/>
      <c r="D26" s="36"/>
      <c r="E26" s="39" t="s">
        <v>104</v>
      </c>
      <c r="F26" s="21">
        <v>34838000</v>
      </c>
      <c r="G26" s="21">
        <v>34500</v>
      </c>
      <c r="H26" s="21">
        <f t="shared" si="5"/>
        <v>34872500</v>
      </c>
      <c r="I26" s="21">
        <v>17244938</v>
      </c>
      <c r="J26" s="21"/>
      <c r="K26" s="21">
        <v>5199810</v>
      </c>
      <c r="L26" s="21">
        <f t="shared" si="1"/>
        <v>5199810</v>
      </c>
      <c r="M26" s="21"/>
      <c r="N26" s="21"/>
      <c r="O26" s="21">
        <f t="shared" si="2"/>
        <v>0</v>
      </c>
      <c r="P26" s="21">
        <f t="shared" si="3"/>
        <v>22444748</v>
      </c>
      <c r="Q26" s="21">
        <f t="shared" si="7"/>
        <v>-12427752</v>
      </c>
      <c r="R26" s="21"/>
      <c r="S26" s="24"/>
    </row>
    <row r="27" spans="1:19" s="41" customFormat="1" ht="25.5" customHeight="1">
      <c r="A27" s="33"/>
      <c r="B27" s="36"/>
      <c r="C27" s="36"/>
      <c r="D27" s="36">
        <v>4</v>
      </c>
      <c r="E27" s="38" t="s">
        <v>51</v>
      </c>
      <c r="F27" s="21">
        <f>SUM(F28:F33)</f>
        <v>51678000</v>
      </c>
      <c r="G27" s="21">
        <f>SUM(G28:G33)</f>
        <v>7048000</v>
      </c>
      <c r="H27" s="21">
        <f>F27+G27</f>
        <v>58726000</v>
      </c>
      <c r="I27" s="21">
        <f>SUM(I28:I33)</f>
        <v>27113689</v>
      </c>
      <c r="J27" s="21">
        <f>SUM(J28:J33)</f>
        <v>1080000</v>
      </c>
      <c r="K27" s="21">
        <f>SUM(K28:K33)</f>
        <v>1606954</v>
      </c>
      <c r="L27" s="21">
        <f>J27+K27</f>
        <v>2686954</v>
      </c>
      <c r="M27" s="21">
        <f>SUM(M28:M33)</f>
        <v>1250000</v>
      </c>
      <c r="N27" s="21">
        <f>SUM(N28:N33)</f>
        <v>4877500</v>
      </c>
      <c r="O27" s="21">
        <f>M27+N27</f>
        <v>6127500</v>
      </c>
      <c r="P27" s="21">
        <f>I27+L27+O27</f>
        <v>35928143</v>
      </c>
      <c r="Q27" s="21">
        <f>P27-H27</f>
        <v>-22797857</v>
      </c>
      <c r="R27" s="21"/>
      <c r="S27" s="24"/>
    </row>
    <row r="28" spans="1:19" s="41" customFormat="1" ht="25.5" customHeight="1">
      <c r="A28" s="33"/>
      <c r="B28" s="36"/>
      <c r="C28" s="36"/>
      <c r="D28" s="36"/>
      <c r="E28" s="39" t="s">
        <v>107</v>
      </c>
      <c r="F28" s="21">
        <v>17697000</v>
      </c>
      <c r="G28" s="21"/>
      <c r="H28" s="21">
        <f aca="true" t="shared" si="9" ref="H28:H75">F28+G28</f>
        <v>17697000</v>
      </c>
      <c r="I28" s="21">
        <v>9294790</v>
      </c>
      <c r="J28" s="21"/>
      <c r="K28" s="21">
        <v>50900</v>
      </c>
      <c r="L28" s="21">
        <f aca="true" t="shared" si="10" ref="L28:L75">J28+K28</f>
        <v>50900</v>
      </c>
      <c r="M28" s="21"/>
      <c r="N28" s="21"/>
      <c r="O28" s="21">
        <f aca="true" t="shared" si="11" ref="O28:O58">M28+N28</f>
        <v>0</v>
      </c>
      <c r="P28" s="21">
        <f aca="true" t="shared" si="12" ref="P28:P71">L28+I28+O28</f>
        <v>9345690</v>
      </c>
      <c r="Q28" s="21">
        <f aca="true" t="shared" si="13" ref="Q28:Q71">P28-H28</f>
        <v>-8351310</v>
      </c>
      <c r="R28" s="21"/>
      <c r="S28" s="24"/>
    </row>
    <row r="29" spans="1:19" s="41" customFormat="1" ht="25.5" customHeight="1">
      <c r="A29" s="33"/>
      <c r="B29" s="36"/>
      <c r="C29" s="36"/>
      <c r="D29" s="36"/>
      <c r="E29" s="39" t="s">
        <v>66</v>
      </c>
      <c r="F29" s="21">
        <v>2950000</v>
      </c>
      <c r="G29" s="21"/>
      <c r="H29" s="21">
        <f t="shared" si="9"/>
        <v>2950000</v>
      </c>
      <c r="I29" s="21">
        <v>59432</v>
      </c>
      <c r="J29" s="21">
        <v>100000</v>
      </c>
      <c r="K29" s="21">
        <v>503689</v>
      </c>
      <c r="L29" s="21">
        <f t="shared" si="10"/>
        <v>603689</v>
      </c>
      <c r="M29" s="21"/>
      <c r="N29" s="21">
        <v>582000</v>
      </c>
      <c r="O29" s="21">
        <f t="shared" si="11"/>
        <v>582000</v>
      </c>
      <c r="P29" s="21">
        <f t="shared" si="12"/>
        <v>1245121</v>
      </c>
      <c r="Q29" s="21">
        <f t="shared" si="13"/>
        <v>-1704879</v>
      </c>
      <c r="R29" s="21"/>
      <c r="S29" s="24"/>
    </row>
    <row r="30" spans="1:19" s="41" customFormat="1" ht="25.5" customHeight="1">
      <c r="A30" s="33"/>
      <c r="B30" s="36"/>
      <c r="C30" s="36"/>
      <c r="D30" s="36"/>
      <c r="E30" s="39" t="s">
        <v>67</v>
      </c>
      <c r="F30" s="21">
        <v>8060000</v>
      </c>
      <c r="G30" s="21">
        <v>1575000</v>
      </c>
      <c r="H30" s="21">
        <f t="shared" si="9"/>
        <v>9635000</v>
      </c>
      <c r="I30" s="21">
        <v>3479130</v>
      </c>
      <c r="J30" s="21">
        <v>680000</v>
      </c>
      <c r="K30" s="21">
        <v>397535</v>
      </c>
      <c r="L30" s="21">
        <f t="shared" si="10"/>
        <v>1077535</v>
      </c>
      <c r="M30" s="21"/>
      <c r="N30" s="21">
        <v>800000</v>
      </c>
      <c r="O30" s="21">
        <f t="shared" si="11"/>
        <v>800000</v>
      </c>
      <c r="P30" s="21">
        <f t="shared" si="12"/>
        <v>5356665</v>
      </c>
      <c r="Q30" s="21">
        <f t="shared" si="13"/>
        <v>-4278335</v>
      </c>
      <c r="R30" s="21"/>
      <c r="S30" s="24"/>
    </row>
    <row r="31" spans="1:19" s="41" customFormat="1" ht="25.5" customHeight="1">
      <c r="A31" s="33"/>
      <c r="B31" s="36"/>
      <c r="C31" s="36"/>
      <c r="D31" s="36"/>
      <c r="E31" s="39" t="s">
        <v>108</v>
      </c>
      <c r="F31" s="21">
        <v>4449000</v>
      </c>
      <c r="G31" s="21">
        <v>600000</v>
      </c>
      <c r="H31" s="21">
        <f t="shared" si="9"/>
        <v>5049000</v>
      </c>
      <c r="I31" s="21">
        <v>1052354</v>
      </c>
      <c r="J31" s="21"/>
      <c r="K31" s="21">
        <v>45000</v>
      </c>
      <c r="L31" s="21">
        <f t="shared" si="10"/>
        <v>45000</v>
      </c>
      <c r="M31" s="21"/>
      <c r="N31" s="21">
        <v>1645500</v>
      </c>
      <c r="O31" s="21">
        <f t="shared" si="11"/>
        <v>1645500</v>
      </c>
      <c r="P31" s="21">
        <f t="shared" si="12"/>
        <v>2742854</v>
      </c>
      <c r="Q31" s="21">
        <f t="shared" si="13"/>
        <v>-2306146</v>
      </c>
      <c r="R31" s="21"/>
      <c r="S31" s="24"/>
    </row>
    <row r="32" spans="1:19" s="41" customFormat="1" ht="25.5" customHeight="1" thickBot="1">
      <c r="A32" s="48"/>
      <c r="B32" s="49"/>
      <c r="C32" s="49"/>
      <c r="D32" s="49"/>
      <c r="E32" s="50" t="s">
        <v>75</v>
      </c>
      <c r="F32" s="22">
        <v>12020000</v>
      </c>
      <c r="G32" s="22">
        <v>256000</v>
      </c>
      <c r="H32" s="22">
        <f t="shared" si="9"/>
        <v>12276000</v>
      </c>
      <c r="I32" s="22">
        <v>9141035</v>
      </c>
      <c r="J32" s="22"/>
      <c r="K32" s="22"/>
      <c r="L32" s="22">
        <f t="shared" si="10"/>
        <v>0</v>
      </c>
      <c r="M32" s="22"/>
      <c r="N32" s="22"/>
      <c r="O32" s="22">
        <f t="shared" si="11"/>
        <v>0</v>
      </c>
      <c r="P32" s="22">
        <f t="shared" si="12"/>
        <v>9141035</v>
      </c>
      <c r="Q32" s="22">
        <f t="shared" si="13"/>
        <v>-3134965</v>
      </c>
      <c r="R32" s="22"/>
      <c r="S32" s="26"/>
    </row>
    <row r="33" spans="1:19" s="41" customFormat="1" ht="25.5" customHeight="1">
      <c r="A33" s="73"/>
      <c r="B33" s="74"/>
      <c r="C33" s="74"/>
      <c r="D33" s="74"/>
      <c r="E33" s="75" t="s">
        <v>68</v>
      </c>
      <c r="F33" s="81">
        <v>6502000</v>
      </c>
      <c r="G33" s="81">
        <v>4617000</v>
      </c>
      <c r="H33" s="81">
        <f t="shared" si="9"/>
        <v>11119000</v>
      </c>
      <c r="I33" s="81">
        <v>4086948</v>
      </c>
      <c r="J33" s="81">
        <v>300000</v>
      </c>
      <c r="K33" s="81">
        <v>609830</v>
      </c>
      <c r="L33" s="81">
        <f t="shared" si="10"/>
        <v>909830</v>
      </c>
      <c r="M33" s="81">
        <v>1250000</v>
      </c>
      <c r="N33" s="81">
        <v>1850000</v>
      </c>
      <c r="O33" s="81">
        <f t="shared" si="11"/>
        <v>3100000</v>
      </c>
      <c r="P33" s="81">
        <f t="shared" si="12"/>
        <v>8096778</v>
      </c>
      <c r="Q33" s="81">
        <f t="shared" si="13"/>
        <v>-3022222</v>
      </c>
      <c r="R33" s="81"/>
      <c r="S33" s="76"/>
    </row>
    <row r="34" spans="1:19" s="41" customFormat="1" ht="25.5" customHeight="1">
      <c r="A34" s="33"/>
      <c r="B34" s="36"/>
      <c r="C34" s="36"/>
      <c r="D34" s="36">
        <v>5</v>
      </c>
      <c r="E34" s="38" t="s">
        <v>52</v>
      </c>
      <c r="F34" s="21">
        <f>SUM(F35:F38)</f>
        <v>68781000</v>
      </c>
      <c r="G34" s="21">
        <f>SUM(G35:G38)</f>
        <v>0</v>
      </c>
      <c r="H34" s="21">
        <f t="shared" si="9"/>
        <v>68781000</v>
      </c>
      <c r="I34" s="21">
        <f>SUM(I35:I38)</f>
        <v>15288716</v>
      </c>
      <c r="J34" s="21">
        <f>SUM(J35:J38)</f>
        <v>0</v>
      </c>
      <c r="K34" s="21">
        <f>SUM(K35:K38)</f>
        <v>698180</v>
      </c>
      <c r="L34" s="21">
        <f t="shared" si="10"/>
        <v>698180</v>
      </c>
      <c r="M34" s="21">
        <f>SUM(M35:M38)</f>
        <v>0</v>
      </c>
      <c r="N34" s="21">
        <f>SUM(N35:N38)</f>
        <v>98500</v>
      </c>
      <c r="O34" s="21">
        <f t="shared" si="11"/>
        <v>98500</v>
      </c>
      <c r="P34" s="21">
        <f t="shared" si="12"/>
        <v>16085396</v>
      </c>
      <c r="Q34" s="21">
        <f t="shared" si="13"/>
        <v>-52695604</v>
      </c>
      <c r="R34" s="21"/>
      <c r="S34" s="24"/>
    </row>
    <row r="35" spans="1:19" s="41" customFormat="1" ht="25.5" customHeight="1">
      <c r="A35" s="33"/>
      <c r="B35" s="36"/>
      <c r="C35" s="36"/>
      <c r="D35" s="36"/>
      <c r="E35" s="39" t="s">
        <v>69</v>
      </c>
      <c r="F35" s="21">
        <v>23741000</v>
      </c>
      <c r="G35" s="21"/>
      <c r="H35" s="21">
        <f t="shared" si="9"/>
        <v>23741000</v>
      </c>
      <c r="I35" s="21">
        <v>1586938</v>
      </c>
      <c r="J35" s="21"/>
      <c r="K35" s="21"/>
      <c r="L35" s="21">
        <f t="shared" si="10"/>
        <v>0</v>
      </c>
      <c r="M35" s="21"/>
      <c r="N35" s="21"/>
      <c r="O35" s="21">
        <f t="shared" si="11"/>
        <v>0</v>
      </c>
      <c r="P35" s="21">
        <f t="shared" si="12"/>
        <v>1586938</v>
      </c>
      <c r="Q35" s="21">
        <f t="shared" si="13"/>
        <v>-22154062</v>
      </c>
      <c r="R35" s="21"/>
      <c r="S35" s="24"/>
    </row>
    <row r="36" spans="1:19" s="41" customFormat="1" ht="25.5" customHeight="1">
      <c r="A36" s="33"/>
      <c r="B36" s="36"/>
      <c r="C36" s="36"/>
      <c r="D36" s="36"/>
      <c r="E36" s="39" t="s">
        <v>70</v>
      </c>
      <c r="F36" s="21">
        <v>15432000</v>
      </c>
      <c r="G36" s="21"/>
      <c r="H36" s="21">
        <f t="shared" si="9"/>
        <v>15432000</v>
      </c>
      <c r="I36" s="21">
        <v>9242649</v>
      </c>
      <c r="J36" s="21"/>
      <c r="K36" s="21">
        <v>558280</v>
      </c>
      <c r="L36" s="21">
        <f t="shared" si="10"/>
        <v>558280</v>
      </c>
      <c r="M36" s="21"/>
      <c r="N36" s="21">
        <v>98500</v>
      </c>
      <c r="O36" s="21">
        <f t="shared" si="11"/>
        <v>98500</v>
      </c>
      <c r="P36" s="21">
        <f t="shared" si="12"/>
        <v>9899429</v>
      </c>
      <c r="Q36" s="21">
        <f t="shared" si="13"/>
        <v>-5532571</v>
      </c>
      <c r="R36" s="21"/>
      <c r="S36" s="24"/>
    </row>
    <row r="37" spans="1:19" s="41" customFormat="1" ht="25.5" customHeight="1">
      <c r="A37" s="33"/>
      <c r="B37" s="36"/>
      <c r="C37" s="36"/>
      <c r="D37" s="36"/>
      <c r="E37" s="39" t="s">
        <v>71</v>
      </c>
      <c r="F37" s="21">
        <v>18372000</v>
      </c>
      <c r="G37" s="21"/>
      <c r="H37" s="21">
        <f t="shared" si="9"/>
        <v>18372000</v>
      </c>
      <c r="I37" s="21"/>
      <c r="J37" s="21"/>
      <c r="K37" s="21"/>
      <c r="L37" s="21">
        <f t="shared" si="10"/>
        <v>0</v>
      </c>
      <c r="M37" s="21"/>
      <c r="N37" s="21"/>
      <c r="O37" s="21">
        <f t="shared" si="11"/>
        <v>0</v>
      </c>
      <c r="P37" s="21">
        <f t="shared" si="12"/>
        <v>0</v>
      </c>
      <c r="Q37" s="21">
        <f t="shared" si="13"/>
        <v>-18372000</v>
      </c>
      <c r="R37" s="21"/>
      <c r="S37" s="24"/>
    </row>
    <row r="38" spans="1:19" s="41" customFormat="1" ht="25.5" customHeight="1">
      <c r="A38" s="33"/>
      <c r="B38" s="36"/>
      <c r="C38" s="36"/>
      <c r="D38" s="36"/>
      <c r="E38" s="39" t="s">
        <v>72</v>
      </c>
      <c r="F38" s="21">
        <v>11236000</v>
      </c>
      <c r="G38" s="21"/>
      <c r="H38" s="21">
        <f t="shared" si="9"/>
        <v>11236000</v>
      </c>
      <c r="I38" s="21">
        <v>4459129</v>
      </c>
      <c r="J38" s="21"/>
      <c r="K38" s="21">
        <v>139900</v>
      </c>
      <c r="L38" s="21">
        <f t="shared" si="10"/>
        <v>139900</v>
      </c>
      <c r="M38" s="21"/>
      <c r="N38" s="21"/>
      <c r="O38" s="21">
        <f t="shared" si="11"/>
        <v>0</v>
      </c>
      <c r="P38" s="21">
        <f t="shared" si="12"/>
        <v>4599029</v>
      </c>
      <c r="Q38" s="21">
        <f t="shared" si="13"/>
        <v>-6636971</v>
      </c>
      <c r="R38" s="21"/>
      <c r="S38" s="24"/>
    </row>
    <row r="39" spans="1:19" s="41" customFormat="1" ht="25.5" customHeight="1">
      <c r="A39" s="33"/>
      <c r="B39" s="36"/>
      <c r="C39" s="36"/>
      <c r="D39" s="36">
        <v>10</v>
      </c>
      <c r="E39" s="38" t="s">
        <v>53</v>
      </c>
      <c r="F39" s="21">
        <f>SUM(F40:F41)</f>
        <v>185889000</v>
      </c>
      <c r="G39" s="21">
        <f>G40+G41</f>
        <v>520200</v>
      </c>
      <c r="H39" s="21">
        <f t="shared" si="9"/>
        <v>186409200</v>
      </c>
      <c r="I39" s="21">
        <f>I40+I41</f>
        <v>178969901</v>
      </c>
      <c r="J39" s="21"/>
      <c r="K39" s="21">
        <f>K40+K41</f>
        <v>2198252</v>
      </c>
      <c r="L39" s="21">
        <f t="shared" si="10"/>
        <v>2198252</v>
      </c>
      <c r="M39" s="21"/>
      <c r="N39" s="21"/>
      <c r="O39" s="21">
        <f t="shared" si="11"/>
        <v>0</v>
      </c>
      <c r="P39" s="21">
        <f t="shared" si="12"/>
        <v>181168153</v>
      </c>
      <c r="Q39" s="21">
        <f t="shared" si="13"/>
        <v>-5241047</v>
      </c>
      <c r="R39" s="21"/>
      <c r="S39" s="24"/>
    </row>
    <row r="40" spans="1:19" s="41" customFormat="1" ht="25.5" customHeight="1">
      <c r="A40" s="33"/>
      <c r="B40" s="36"/>
      <c r="C40" s="36"/>
      <c r="D40" s="36"/>
      <c r="E40" s="39" t="s">
        <v>69</v>
      </c>
      <c r="F40" s="21">
        <v>176449000</v>
      </c>
      <c r="G40" s="21"/>
      <c r="H40" s="21">
        <f t="shared" si="9"/>
        <v>176449000</v>
      </c>
      <c r="I40" s="21">
        <v>169966448</v>
      </c>
      <c r="J40" s="21"/>
      <c r="K40" s="21">
        <v>1376730</v>
      </c>
      <c r="L40" s="21">
        <f t="shared" si="10"/>
        <v>1376730</v>
      </c>
      <c r="M40" s="21"/>
      <c r="N40" s="21"/>
      <c r="O40" s="21">
        <f t="shared" si="11"/>
        <v>0</v>
      </c>
      <c r="P40" s="21">
        <f t="shared" si="12"/>
        <v>171343178</v>
      </c>
      <c r="Q40" s="21">
        <f t="shared" si="13"/>
        <v>-5105822</v>
      </c>
      <c r="R40" s="21"/>
      <c r="S40" s="24"/>
    </row>
    <row r="41" spans="1:19" s="41" customFormat="1" ht="25.5" customHeight="1">
      <c r="A41" s="33"/>
      <c r="B41" s="36"/>
      <c r="C41" s="36"/>
      <c r="D41" s="36"/>
      <c r="E41" s="39" t="s">
        <v>73</v>
      </c>
      <c r="F41" s="21">
        <v>9440000</v>
      </c>
      <c r="G41" s="21">
        <v>520200</v>
      </c>
      <c r="H41" s="21">
        <f t="shared" si="9"/>
        <v>9960200</v>
      </c>
      <c r="I41" s="21">
        <v>9003453</v>
      </c>
      <c r="J41" s="21"/>
      <c r="K41" s="21">
        <v>821522</v>
      </c>
      <c r="L41" s="21">
        <f t="shared" si="10"/>
        <v>821522</v>
      </c>
      <c r="M41" s="21"/>
      <c r="N41" s="21"/>
      <c r="O41" s="21">
        <f t="shared" si="11"/>
        <v>0</v>
      </c>
      <c r="P41" s="21">
        <f t="shared" si="12"/>
        <v>9824975</v>
      </c>
      <c r="Q41" s="21">
        <f t="shared" si="13"/>
        <v>-135225</v>
      </c>
      <c r="R41" s="21"/>
      <c r="S41" s="24"/>
    </row>
    <row r="42" spans="1:19" s="41" customFormat="1" ht="25.5" customHeight="1">
      <c r="A42" s="33"/>
      <c r="B42" s="36"/>
      <c r="C42" s="36"/>
      <c r="D42" s="36">
        <v>11</v>
      </c>
      <c r="E42" s="38" t="s">
        <v>54</v>
      </c>
      <c r="F42" s="21">
        <f>SUM(F43:F44)</f>
        <v>1573799000</v>
      </c>
      <c r="G42" s="21">
        <f>SUM(G43:G44)</f>
        <v>12026953</v>
      </c>
      <c r="H42" s="21">
        <f t="shared" si="9"/>
        <v>1585825953</v>
      </c>
      <c r="I42" s="21">
        <f>SUM(I43:I44)</f>
        <v>1489469476</v>
      </c>
      <c r="J42" s="21">
        <f>SUM(J43:J44)</f>
        <v>0</v>
      </c>
      <c r="K42" s="21">
        <f>SUM(K43:K44)</f>
        <v>14208333</v>
      </c>
      <c r="L42" s="21">
        <f t="shared" si="10"/>
        <v>14208333</v>
      </c>
      <c r="M42" s="21"/>
      <c r="N42" s="21"/>
      <c r="O42" s="21">
        <f t="shared" si="11"/>
        <v>0</v>
      </c>
      <c r="P42" s="21">
        <f t="shared" si="12"/>
        <v>1503677809</v>
      </c>
      <c r="Q42" s="21">
        <f t="shared" si="13"/>
        <v>-82148144</v>
      </c>
      <c r="R42" s="21"/>
      <c r="S42" s="24"/>
    </row>
    <row r="43" spans="1:19" s="41" customFormat="1" ht="25.5" customHeight="1">
      <c r="A43" s="33"/>
      <c r="B43" s="36"/>
      <c r="C43" s="36"/>
      <c r="D43" s="36"/>
      <c r="E43" s="39" t="s">
        <v>69</v>
      </c>
      <c r="F43" s="21">
        <v>1538947000</v>
      </c>
      <c r="G43" s="21">
        <v>11745453</v>
      </c>
      <c r="H43" s="21">
        <f t="shared" si="9"/>
        <v>1550692453</v>
      </c>
      <c r="I43" s="21">
        <v>1458220040</v>
      </c>
      <c r="J43" s="21"/>
      <c r="K43" s="21">
        <v>11580467</v>
      </c>
      <c r="L43" s="21">
        <f t="shared" si="10"/>
        <v>11580467</v>
      </c>
      <c r="M43" s="21"/>
      <c r="N43" s="21"/>
      <c r="O43" s="21">
        <f t="shared" si="11"/>
        <v>0</v>
      </c>
      <c r="P43" s="21">
        <f t="shared" si="12"/>
        <v>1469800507</v>
      </c>
      <c r="Q43" s="21">
        <f t="shared" si="13"/>
        <v>-80891946</v>
      </c>
      <c r="R43" s="21"/>
      <c r="S43" s="24"/>
    </row>
    <row r="44" spans="1:19" s="41" customFormat="1" ht="25.5" customHeight="1">
      <c r="A44" s="33"/>
      <c r="B44" s="36"/>
      <c r="C44" s="36"/>
      <c r="D44" s="36"/>
      <c r="E44" s="39" t="s">
        <v>73</v>
      </c>
      <c r="F44" s="21">
        <v>34852000</v>
      </c>
      <c r="G44" s="21">
        <v>281500</v>
      </c>
      <c r="H44" s="21">
        <f t="shared" si="9"/>
        <v>35133500</v>
      </c>
      <c r="I44" s="21">
        <v>31249436</v>
      </c>
      <c r="J44" s="21"/>
      <c r="K44" s="21">
        <v>2627866</v>
      </c>
      <c r="L44" s="21">
        <f t="shared" si="10"/>
        <v>2627866</v>
      </c>
      <c r="M44" s="21"/>
      <c r="N44" s="21"/>
      <c r="O44" s="21">
        <f t="shared" si="11"/>
        <v>0</v>
      </c>
      <c r="P44" s="21">
        <f t="shared" si="12"/>
        <v>33877302</v>
      </c>
      <c r="Q44" s="21">
        <f t="shared" si="13"/>
        <v>-1256198</v>
      </c>
      <c r="R44" s="21"/>
      <c r="S44" s="24"/>
    </row>
    <row r="45" spans="1:19" s="41" customFormat="1" ht="25.5" customHeight="1">
      <c r="A45" s="33"/>
      <c r="B45" s="36"/>
      <c r="C45" s="36"/>
      <c r="D45" s="36">
        <v>12</v>
      </c>
      <c r="E45" s="38" t="s">
        <v>55</v>
      </c>
      <c r="F45" s="21">
        <f>F46+F47+F48</f>
        <v>2923304000</v>
      </c>
      <c r="G45" s="21">
        <f>G46+G47+G48</f>
        <v>89728701</v>
      </c>
      <c r="H45" s="21">
        <f>H46+H47+H48</f>
        <v>3013032701</v>
      </c>
      <c r="I45" s="21">
        <f>I46+I47+I48</f>
        <v>2903224538</v>
      </c>
      <c r="J45" s="21">
        <f>SUM(J46:J47)</f>
        <v>0</v>
      </c>
      <c r="K45" s="21">
        <f>SUM(K46:K47)</f>
        <v>34001064</v>
      </c>
      <c r="L45" s="21">
        <f t="shared" si="10"/>
        <v>34001064</v>
      </c>
      <c r="M45" s="21">
        <f>SUM(M46:M47)</f>
        <v>0</v>
      </c>
      <c r="N45" s="21">
        <f>SUM(N46:N47)</f>
        <v>859586</v>
      </c>
      <c r="O45" s="21">
        <f t="shared" si="11"/>
        <v>859586</v>
      </c>
      <c r="P45" s="21">
        <f t="shared" si="12"/>
        <v>2938085188</v>
      </c>
      <c r="Q45" s="21">
        <f>P45-H45</f>
        <v>-74947513</v>
      </c>
      <c r="R45" s="21">
        <f>R46+R47</f>
        <v>183330</v>
      </c>
      <c r="S45" s="24"/>
    </row>
    <row r="46" spans="1:19" s="41" customFormat="1" ht="25.5" customHeight="1">
      <c r="A46" s="33"/>
      <c r="B46" s="36"/>
      <c r="C46" s="36"/>
      <c r="D46" s="36"/>
      <c r="E46" s="39" t="s">
        <v>69</v>
      </c>
      <c r="F46" s="21">
        <v>2912005530</v>
      </c>
      <c r="G46" s="21">
        <v>89728701</v>
      </c>
      <c r="H46" s="21">
        <f t="shared" si="9"/>
        <v>3001734231</v>
      </c>
      <c r="I46" s="21">
        <v>2896514623</v>
      </c>
      <c r="J46" s="21"/>
      <c r="K46" s="21">
        <v>33812907</v>
      </c>
      <c r="L46" s="21">
        <f t="shared" si="10"/>
        <v>33812907</v>
      </c>
      <c r="M46" s="21"/>
      <c r="N46" s="21">
        <v>859586</v>
      </c>
      <c r="O46" s="21">
        <f t="shared" si="11"/>
        <v>859586</v>
      </c>
      <c r="P46" s="21">
        <f t="shared" si="12"/>
        <v>2931187116</v>
      </c>
      <c r="Q46" s="21">
        <f t="shared" si="13"/>
        <v>-70547115</v>
      </c>
      <c r="R46" s="21">
        <v>183330</v>
      </c>
      <c r="S46" s="24"/>
    </row>
    <row r="47" spans="1:19" s="41" customFormat="1" ht="25.5" customHeight="1">
      <c r="A47" s="33"/>
      <c r="B47" s="36"/>
      <c r="C47" s="36"/>
      <c r="D47" s="36"/>
      <c r="E47" s="39" t="s">
        <v>73</v>
      </c>
      <c r="F47" s="21">
        <v>7742970</v>
      </c>
      <c r="G47" s="21"/>
      <c r="H47" s="21">
        <f t="shared" si="9"/>
        <v>7742970</v>
      </c>
      <c r="I47" s="21">
        <v>6709915</v>
      </c>
      <c r="J47" s="21"/>
      <c r="K47" s="21">
        <v>188157</v>
      </c>
      <c r="L47" s="21">
        <f t="shared" si="10"/>
        <v>188157</v>
      </c>
      <c r="M47" s="21"/>
      <c r="N47" s="21"/>
      <c r="O47" s="21">
        <f t="shared" si="11"/>
        <v>0</v>
      </c>
      <c r="P47" s="21">
        <f t="shared" si="12"/>
        <v>6898072</v>
      </c>
      <c r="Q47" s="21">
        <f t="shared" si="13"/>
        <v>-844898</v>
      </c>
      <c r="R47" s="21"/>
      <c r="S47" s="24"/>
    </row>
    <row r="48" spans="1:19" s="41" customFormat="1" ht="25.5" customHeight="1">
      <c r="A48" s="33"/>
      <c r="B48" s="36"/>
      <c r="C48" s="36"/>
      <c r="D48" s="36"/>
      <c r="E48" s="39" t="s">
        <v>105</v>
      </c>
      <c r="F48" s="21">
        <f>F49+F50</f>
        <v>3555500</v>
      </c>
      <c r="G48" s="21"/>
      <c r="H48" s="21">
        <f t="shared" si="9"/>
        <v>3555500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4"/>
    </row>
    <row r="49" spans="1:19" s="41" customFormat="1" ht="25.5" customHeight="1">
      <c r="A49" s="33"/>
      <c r="B49" s="36"/>
      <c r="C49" s="36"/>
      <c r="D49" s="36"/>
      <c r="E49" s="39" t="s">
        <v>69</v>
      </c>
      <c r="F49" s="21">
        <v>3540470</v>
      </c>
      <c r="G49" s="21"/>
      <c r="H49" s="21">
        <f t="shared" si="9"/>
        <v>3540470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4"/>
    </row>
    <row r="50" spans="1:19" s="41" customFormat="1" ht="25.5" customHeight="1">
      <c r="A50" s="33"/>
      <c r="B50" s="36"/>
      <c r="C50" s="36"/>
      <c r="D50" s="36"/>
      <c r="E50" s="39" t="s">
        <v>73</v>
      </c>
      <c r="F50" s="21">
        <v>15030</v>
      </c>
      <c r="G50" s="21"/>
      <c r="H50" s="21">
        <f t="shared" si="9"/>
        <v>15030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4"/>
    </row>
    <row r="51" spans="1:19" s="41" customFormat="1" ht="25.5" customHeight="1">
      <c r="A51" s="33"/>
      <c r="B51" s="36"/>
      <c r="C51" s="36"/>
      <c r="D51" s="36">
        <v>13</v>
      </c>
      <c r="E51" s="38" t="s">
        <v>56</v>
      </c>
      <c r="F51" s="21">
        <f>SUM(F52:F53)</f>
        <v>26286000</v>
      </c>
      <c r="G51" s="21"/>
      <c r="H51" s="21">
        <f t="shared" si="9"/>
        <v>26286000</v>
      </c>
      <c r="I51" s="21">
        <f>I52+I53</f>
        <v>22181056</v>
      </c>
      <c r="J51" s="21">
        <f>J52+J53</f>
        <v>0</v>
      </c>
      <c r="K51" s="21">
        <f>K52+K53</f>
        <v>0</v>
      </c>
      <c r="L51" s="21">
        <f t="shared" si="10"/>
        <v>0</v>
      </c>
      <c r="M51" s="21">
        <f>M52+M53</f>
        <v>0</v>
      </c>
      <c r="N51" s="21">
        <f>N52+N53</f>
        <v>0</v>
      </c>
      <c r="O51" s="21">
        <f t="shared" si="11"/>
        <v>0</v>
      </c>
      <c r="P51" s="21">
        <f t="shared" si="12"/>
        <v>22181056</v>
      </c>
      <c r="Q51" s="21">
        <f t="shared" si="13"/>
        <v>-4104944</v>
      </c>
      <c r="R51" s="21"/>
      <c r="S51" s="24"/>
    </row>
    <row r="52" spans="1:19" s="41" customFormat="1" ht="25.5" customHeight="1">
      <c r="A52" s="33"/>
      <c r="B52" s="36"/>
      <c r="C52" s="36"/>
      <c r="D52" s="36"/>
      <c r="E52" s="39" t="s">
        <v>69</v>
      </c>
      <c r="F52" s="21">
        <v>26262000</v>
      </c>
      <c r="G52" s="21"/>
      <c r="H52" s="21">
        <f t="shared" si="9"/>
        <v>26262000</v>
      </c>
      <c r="I52" s="21">
        <v>22157056</v>
      </c>
      <c r="J52" s="21"/>
      <c r="K52" s="21"/>
      <c r="L52" s="21">
        <f t="shared" si="10"/>
        <v>0</v>
      </c>
      <c r="M52" s="21"/>
      <c r="N52" s="21"/>
      <c r="O52" s="21">
        <f t="shared" si="11"/>
        <v>0</v>
      </c>
      <c r="P52" s="21">
        <f t="shared" si="12"/>
        <v>22157056</v>
      </c>
      <c r="Q52" s="21">
        <f t="shared" si="13"/>
        <v>-4104944</v>
      </c>
      <c r="R52" s="21"/>
      <c r="S52" s="24"/>
    </row>
    <row r="53" spans="1:19" s="41" customFormat="1" ht="25.5" customHeight="1">
      <c r="A53" s="33"/>
      <c r="B53" s="36"/>
      <c r="C53" s="36"/>
      <c r="D53" s="36"/>
      <c r="E53" s="39" t="s">
        <v>73</v>
      </c>
      <c r="F53" s="21">
        <v>24000</v>
      </c>
      <c r="G53" s="21"/>
      <c r="H53" s="21">
        <f t="shared" si="9"/>
        <v>24000</v>
      </c>
      <c r="I53" s="21">
        <v>24000</v>
      </c>
      <c r="J53" s="21"/>
      <c r="K53" s="21"/>
      <c r="L53" s="21">
        <f t="shared" si="10"/>
        <v>0</v>
      </c>
      <c r="M53" s="21"/>
      <c r="N53" s="21"/>
      <c r="O53" s="21">
        <f t="shared" si="11"/>
        <v>0</v>
      </c>
      <c r="P53" s="21">
        <f t="shared" si="12"/>
        <v>24000</v>
      </c>
      <c r="Q53" s="21">
        <f t="shared" si="13"/>
        <v>0</v>
      </c>
      <c r="R53" s="21"/>
      <c r="S53" s="24"/>
    </row>
    <row r="54" spans="1:19" s="41" customFormat="1" ht="25.5" customHeight="1">
      <c r="A54" s="33"/>
      <c r="B54" s="36"/>
      <c r="C54" s="36"/>
      <c r="D54" s="36">
        <v>16</v>
      </c>
      <c r="E54" s="38" t="s">
        <v>109</v>
      </c>
      <c r="F54" s="21">
        <v>150000000</v>
      </c>
      <c r="G54" s="21">
        <v>-97596000</v>
      </c>
      <c r="H54" s="21">
        <f t="shared" si="9"/>
        <v>52404000</v>
      </c>
      <c r="I54" s="21"/>
      <c r="J54" s="21"/>
      <c r="K54" s="21"/>
      <c r="L54" s="21">
        <f t="shared" si="10"/>
        <v>0</v>
      </c>
      <c r="M54" s="21"/>
      <c r="N54" s="21"/>
      <c r="O54" s="21">
        <f t="shared" si="11"/>
        <v>0</v>
      </c>
      <c r="P54" s="21">
        <f t="shared" si="12"/>
        <v>0</v>
      </c>
      <c r="Q54" s="21">
        <f t="shared" si="13"/>
        <v>-52404000</v>
      </c>
      <c r="R54" s="21"/>
      <c r="S54" s="24"/>
    </row>
    <row r="55" spans="1:19" s="41" customFormat="1" ht="25.5" customHeight="1">
      <c r="A55" s="33"/>
      <c r="B55" s="36"/>
      <c r="C55" s="36">
        <v>19</v>
      </c>
      <c r="D55" s="36"/>
      <c r="E55" s="37" t="s">
        <v>61</v>
      </c>
      <c r="F55" s="21">
        <f>SUM(F56:F57)</f>
        <v>1611400000</v>
      </c>
      <c r="G55" s="21"/>
      <c r="H55" s="21">
        <f t="shared" si="9"/>
        <v>1611400000</v>
      </c>
      <c r="I55" s="21">
        <f>SUM(I56:I57)</f>
        <v>1403499608</v>
      </c>
      <c r="J55" s="21">
        <f>SUM(J56:J57)</f>
        <v>0</v>
      </c>
      <c r="K55" s="21">
        <f>SUM(K56:K57)</f>
        <v>966262</v>
      </c>
      <c r="L55" s="21">
        <f t="shared" si="10"/>
        <v>966262</v>
      </c>
      <c r="M55" s="21"/>
      <c r="N55" s="21"/>
      <c r="O55" s="21">
        <f t="shared" si="11"/>
        <v>0</v>
      </c>
      <c r="P55" s="21">
        <f t="shared" si="12"/>
        <v>1404465870</v>
      </c>
      <c r="Q55" s="21">
        <f t="shared" si="13"/>
        <v>-206934130</v>
      </c>
      <c r="R55" s="21"/>
      <c r="S55" s="24"/>
    </row>
    <row r="56" spans="1:19" s="41" customFormat="1" ht="25.5" customHeight="1">
      <c r="A56" s="33"/>
      <c r="B56" s="36"/>
      <c r="C56" s="36"/>
      <c r="D56" s="36">
        <v>14</v>
      </c>
      <c r="E56" s="38" t="s">
        <v>62</v>
      </c>
      <c r="F56" s="21">
        <v>1561400000</v>
      </c>
      <c r="G56" s="21"/>
      <c r="H56" s="21">
        <f t="shared" si="9"/>
        <v>1561400000</v>
      </c>
      <c r="I56" s="21">
        <v>1368628939</v>
      </c>
      <c r="J56" s="21"/>
      <c r="K56" s="21">
        <v>966262</v>
      </c>
      <c r="L56" s="21">
        <f t="shared" si="10"/>
        <v>966262</v>
      </c>
      <c r="M56" s="21"/>
      <c r="N56" s="21"/>
      <c r="O56" s="21">
        <f t="shared" si="11"/>
        <v>0</v>
      </c>
      <c r="P56" s="21">
        <f t="shared" si="12"/>
        <v>1369595201</v>
      </c>
      <c r="Q56" s="21">
        <f t="shared" si="13"/>
        <v>-191804799</v>
      </c>
      <c r="R56" s="21"/>
      <c r="S56" s="24"/>
    </row>
    <row r="57" spans="1:19" s="41" customFormat="1" ht="25.5" customHeight="1">
      <c r="A57" s="33"/>
      <c r="B57" s="36"/>
      <c r="C57" s="36"/>
      <c r="D57" s="36">
        <v>15</v>
      </c>
      <c r="E57" s="38" t="s">
        <v>63</v>
      </c>
      <c r="F57" s="21">
        <v>50000000</v>
      </c>
      <c r="G57" s="21"/>
      <c r="H57" s="21">
        <f t="shared" si="9"/>
        <v>50000000</v>
      </c>
      <c r="I57" s="21">
        <v>34870669</v>
      </c>
      <c r="J57" s="21"/>
      <c r="K57" s="21"/>
      <c r="L57" s="21">
        <f t="shared" si="10"/>
        <v>0</v>
      </c>
      <c r="M57" s="21"/>
      <c r="N57" s="21"/>
      <c r="O57" s="21">
        <f t="shared" si="11"/>
        <v>0</v>
      </c>
      <c r="P57" s="21">
        <f t="shared" si="12"/>
        <v>34870669</v>
      </c>
      <c r="Q57" s="21">
        <f t="shared" si="13"/>
        <v>-15129331</v>
      </c>
      <c r="R57" s="21"/>
      <c r="S57" s="24"/>
    </row>
    <row r="58" spans="1:19" s="41" customFormat="1" ht="25.5" customHeight="1" thickBot="1">
      <c r="A58" s="48"/>
      <c r="B58" s="49"/>
      <c r="C58" s="49"/>
      <c r="D58" s="49"/>
      <c r="E58" s="49" t="s">
        <v>110</v>
      </c>
      <c r="F58" s="22">
        <f>F59</f>
        <v>903293000</v>
      </c>
      <c r="G58" s="22">
        <f>G59</f>
        <v>28496464</v>
      </c>
      <c r="H58" s="22">
        <f t="shared" si="9"/>
        <v>931789464</v>
      </c>
      <c r="I58" s="22">
        <f>I59</f>
        <v>343722287</v>
      </c>
      <c r="J58" s="22">
        <f>J59</f>
        <v>0</v>
      </c>
      <c r="K58" s="22">
        <f>K59</f>
        <v>10077909</v>
      </c>
      <c r="L58" s="22">
        <f t="shared" si="10"/>
        <v>10077909</v>
      </c>
      <c r="M58" s="22">
        <f>M59</f>
        <v>6100000</v>
      </c>
      <c r="N58" s="22">
        <f>N59</f>
        <v>304308194</v>
      </c>
      <c r="O58" s="22">
        <f t="shared" si="11"/>
        <v>310408194</v>
      </c>
      <c r="P58" s="22">
        <f t="shared" si="12"/>
        <v>664208390</v>
      </c>
      <c r="Q58" s="22">
        <f t="shared" si="13"/>
        <v>-267581074</v>
      </c>
      <c r="R58" s="22"/>
      <c r="S58" s="26"/>
    </row>
    <row r="59" spans="1:19" s="41" customFormat="1" ht="25.5" customHeight="1">
      <c r="A59" s="73"/>
      <c r="B59" s="74"/>
      <c r="C59" s="74">
        <v>5</v>
      </c>
      <c r="D59" s="74"/>
      <c r="E59" s="77" t="s">
        <v>58</v>
      </c>
      <c r="F59" s="81">
        <f>F61+F62+F64+F66+F68+F70+F74</f>
        <v>903293000</v>
      </c>
      <c r="G59" s="81">
        <f>G61+G62+G64+G66+G68+G70+G74</f>
        <v>28496464</v>
      </c>
      <c r="H59" s="81">
        <f t="shared" si="9"/>
        <v>931789464</v>
      </c>
      <c r="I59" s="81">
        <f>I61+I62+I64+I66+I68+I70+I74</f>
        <v>343722287</v>
      </c>
      <c r="J59" s="81">
        <f>J61+J62+J64+J66+J68+J70+J74</f>
        <v>0</v>
      </c>
      <c r="K59" s="81">
        <f>K61+K62+K64+K66+K68+K70+K74</f>
        <v>10077909</v>
      </c>
      <c r="L59" s="81">
        <f t="shared" si="10"/>
        <v>10077909</v>
      </c>
      <c r="M59" s="81">
        <f>M61+M62+M64+M66+M68+M70+M74</f>
        <v>6100000</v>
      </c>
      <c r="N59" s="81">
        <f>N61+N62+N64+N66+N68+N70+N74</f>
        <v>304308194</v>
      </c>
      <c r="O59" s="81">
        <f aca="true" t="shared" si="14" ref="O59:O75">M59+N59</f>
        <v>310408194</v>
      </c>
      <c r="P59" s="81">
        <f t="shared" si="12"/>
        <v>664208390</v>
      </c>
      <c r="Q59" s="81">
        <f t="shared" si="13"/>
        <v>-267581074</v>
      </c>
      <c r="R59" s="81"/>
      <c r="S59" s="76"/>
    </row>
    <row r="60" spans="1:43" s="41" customFormat="1" ht="25.5" customHeight="1">
      <c r="A60" s="33"/>
      <c r="B60" s="36"/>
      <c r="C60" s="36"/>
      <c r="D60" s="36">
        <v>1</v>
      </c>
      <c r="E60" s="38" t="s">
        <v>27</v>
      </c>
      <c r="F60" s="71">
        <f>F61</f>
        <v>464264000</v>
      </c>
      <c r="G60" s="71">
        <f aca="true" t="shared" si="15" ref="G60:Q60">G61</f>
        <v>12039500</v>
      </c>
      <c r="H60" s="21">
        <f t="shared" si="9"/>
        <v>476303500</v>
      </c>
      <c r="I60" s="71">
        <f t="shared" si="15"/>
        <v>149363853</v>
      </c>
      <c r="J60" s="71">
        <f t="shared" si="15"/>
        <v>0</v>
      </c>
      <c r="K60" s="71">
        <f t="shared" si="15"/>
        <v>6042921</v>
      </c>
      <c r="L60" s="71">
        <f t="shared" si="15"/>
        <v>6042921</v>
      </c>
      <c r="M60" s="71">
        <f t="shared" si="15"/>
        <v>6100000</v>
      </c>
      <c r="N60" s="71">
        <f t="shared" si="15"/>
        <v>162907958</v>
      </c>
      <c r="O60" s="71">
        <f t="shared" si="15"/>
        <v>169007958</v>
      </c>
      <c r="P60" s="71">
        <f t="shared" si="15"/>
        <v>324414732</v>
      </c>
      <c r="Q60" s="71">
        <f t="shared" si="15"/>
        <v>-151888768</v>
      </c>
      <c r="R60" s="21"/>
      <c r="S60" s="24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19" s="41" customFormat="1" ht="25.5" customHeight="1">
      <c r="A61" s="33"/>
      <c r="B61" s="36"/>
      <c r="C61" s="36"/>
      <c r="D61" s="36"/>
      <c r="E61" s="39" t="s">
        <v>111</v>
      </c>
      <c r="F61" s="21">
        <v>464264000</v>
      </c>
      <c r="G61" s="21">
        <v>12039500</v>
      </c>
      <c r="H61" s="21">
        <f>F61+G61</f>
        <v>476303500</v>
      </c>
      <c r="I61" s="21">
        <v>149363853</v>
      </c>
      <c r="J61" s="21"/>
      <c r="K61" s="21">
        <v>6042921</v>
      </c>
      <c r="L61" s="21">
        <f>J61+K61</f>
        <v>6042921</v>
      </c>
      <c r="M61" s="21">
        <v>6100000</v>
      </c>
      <c r="N61" s="21">
        <v>162907958</v>
      </c>
      <c r="O61" s="21">
        <f>M61+N61</f>
        <v>169007958</v>
      </c>
      <c r="P61" s="21">
        <f>L61+I61+O61</f>
        <v>324414732</v>
      </c>
      <c r="Q61" s="21">
        <f>P61-H61</f>
        <v>-151888768</v>
      </c>
      <c r="R61" s="21"/>
      <c r="S61" s="24"/>
    </row>
    <row r="62" spans="1:19" s="41" customFormat="1" ht="25.5" customHeight="1">
      <c r="A62" s="33"/>
      <c r="B62" s="36"/>
      <c r="C62" s="36"/>
      <c r="D62" s="36">
        <v>4</v>
      </c>
      <c r="E62" s="38" t="s">
        <v>51</v>
      </c>
      <c r="F62" s="21">
        <f>F63</f>
        <v>127205000</v>
      </c>
      <c r="G62" s="21">
        <f>G63</f>
        <v>12106000</v>
      </c>
      <c r="H62" s="21">
        <f t="shared" si="9"/>
        <v>139311000</v>
      </c>
      <c r="I62" s="21">
        <f>I63</f>
        <v>88600369</v>
      </c>
      <c r="J62" s="21">
        <f>J63</f>
        <v>0</v>
      </c>
      <c r="K62" s="21">
        <f>K63</f>
        <v>980078</v>
      </c>
      <c r="L62" s="21">
        <f t="shared" si="10"/>
        <v>980078</v>
      </c>
      <c r="M62" s="21">
        <f>M63</f>
        <v>0</v>
      </c>
      <c r="N62" s="21">
        <f>N63</f>
        <v>38878741</v>
      </c>
      <c r="O62" s="21">
        <f t="shared" si="14"/>
        <v>38878741</v>
      </c>
      <c r="P62" s="21">
        <f t="shared" si="12"/>
        <v>128459188</v>
      </c>
      <c r="Q62" s="21">
        <f t="shared" si="13"/>
        <v>-10851812</v>
      </c>
      <c r="R62" s="21"/>
      <c r="S62" s="24"/>
    </row>
    <row r="63" spans="1:19" s="41" customFormat="1" ht="25.5" customHeight="1">
      <c r="A63" s="33"/>
      <c r="B63" s="36"/>
      <c r="C63" s="36"/>
      <c r="D63" s="36"/>
      <c r="E63" s="39" t="s">
        <v>74</v>
      </c>
      <c r="F63" s="21">
        <v>127205000</v>
      </c>
      <c r="G63" s="21">
        <v>12106000</v>
      </c>
      <c r="H63" s="21">
        <f t="shared" si="9"/>
        <v>139311000</v>
      </c>
      <c r="I63" s="21">
        <v>88600369</v>
      </c>
      <c r="J63" s="21">
        <v>0</v>
      </c>
      <c r="K63" s="21">
        <v>980078</v>
      </c>
      <c r="L63" s="21">
        <f t="shared" si="10"/>
        <v>980078</v>
      </c>
      <c r="M63" s="21">
        <v>0</v>
      </c>
      <c r="N63" s="21">
        <v>38878741</v>
      </c>
      <c r="O63" s="21">
        <f t="shared" si="14"/>
        <v>38878741</v>
      </c>
      <c r="P63" s="21">
        <f t="shared" si="12"/>
        <v>128459188</v>
      </c>
      <c r="Q63" s="21">
        <f t="shared" si="13"/>
        <v>-10851812</v>
      </c>
      <c r="R63" s="21"/>
      <c r="S63" s="24"/>
    </row>
    <row r="64" spans="1:19" s="41" customFormat="1" ht="25.5" customHeight="1">
      <c r="A64" s="33"/>
      <c r="B64" s="36"/>
      <c r="C64" s="36"/>
      <c r="D64" s="36">
        <v>5</v>
      </c>
      <c r="E64" s="38" t="s">
        <v>52</v>
      </c>
      <c r="F64" s="21">
        <f>F65</f>
        <v>6342000</v>
      </c>
      <c r="G64" s="21">
        <f>G65</f>
        <v>0</v>
      </c>
      <c r="H64" s="21">
        <f t="shared" si="9"/>
        <v>6342000</v>
      </c>
      <c r="I64" s="21">
        <f>I65</f>
        <v>3584951</v>
      </c>
      <c r="J64" s="21">
        <f>J65</f>
        <v>0</v>
      </c>
      <c r="K64" s="21">
        <f>K65</f>
        <v>97000</v>
      </c>
      <c r="L64" s="21">
        <f t="shared" si="10"/>
        <v>97000</v>
      </c>
      <c r="M64" s="21">
        <f>M65</f>
        <v>0</v>
      </c>
      <c r="N64" s="21">
        <f>N65</f>
        <v>0</v>
      </c>
      <c r="O64" s="21">
        <f t="shared" si="14"/>
        <v>0</v>
      </c>
      <c r="P64" s="21">
        <f t="shared" si="12"/>
        <v>3681951</v>
      </c>
      <c r="Q64" s="21">
        <f t="shared" si="13"/>
        <v>-2660049</v>
      </c>
      <c r="R64" s="21"/>
      <c r="S64" s="24"/>
    </row>
    <row r="65" spans="1:19" s="41" customFormat="1" ht="25.5" customHeight="1">
      <c r="A65" s="33"/>
      <c r="B65" s="36"/>
      <c r="C65" s="36"/>
      <c r="D65" s="36"/>
      <c r="E65" s="39" t="s">
        <v>74</v>
      </c>
      <c r="F65" s="21">
        <v>6342000</v>
      </c>
      <c r="G65" s="21">
        <v>0</v>
      </c>
      <c r="H65" s="21">
        <f t="shared" si="9"/>
        <v>6342000</v>
      </c>
      <c r="I65" s="21">
        <v>3584951</v>
      </c>
      <c r="J65" s="21">
        <v>0</v>
      </c>
      <c r="K65" s="21">
        <v>97000</v>
      </c>
      <c r="L65" s="21">
        <f t="shared" si="10"/>
        <v>97000</v>
      </c>
      <c r="M65" s="21">
        <v>0</v>
      </c>
      <c r="N65" s="21">
        <v>0</v>
      </c>
      <c r="O65" s="21">
        <f t="shared" si="14"/>
        <v>0</v>
      </c>
      <c r="P65" s="21">
        <f t="shared" si="12"/>
        <v>3681951</v>
      </c>
      <c r="Q65" s="21">
        <f t="shared" si="13"/>
        <v>-2660049</v>
      </c>
      <c r="R65" s="21"/>
      <c r="S65" s="24"/>
    </row>
    <row r="66" spans="1:19" s="41" customFormat="1" ht="25.5" customHeight="1">
      <c r="A66" s="33"/>
      <c r="B66" s="36"/>
      <c r="C66" s="36"/>
      <c r="D66" s="36">
        <v>10</v>
      </c>
      <c r="E66" s="38" t="s">
        <v>53</v>
      </c>
      <c r="F66" s="21">
        <f>F67</f>
        <v>4200000</v>
      </c>
      <c r="G66" s="21">
        <f>G67</f>
        <v>330000</v>
      </c>
      <c r="H66" s="21">
        <f t="shared" si="9"/>
        <v>4530000</v>
      </c>
      <c r="I66" s="21">
        <f>I67</f>
        <v>2192166</v>
      </c>
      <c r="J66" s="21">
        <f>J67</f>
        <v>0</v>
      </c>
      <c r="K66" s="21">
        <f>K67</f>
        <v>1203390</v>
      </c>
      <c r="L66" s="21">
        <f t="shared" si="10"/>
        <v>1203390</v>
      </c>
      <c r="M66" s="21">
        <f>M67</f>
        <v>0</v>
      </c>
      <c r="N66" s="21">
        <f>N67</f>
        <v>0</v>
      </c>
      <c r="O66" s="21">
        <f t="shared" si="14"/>
        <v>0</v>
      </c>
      <c r="P66" s="21">
        <f t="shared" si="12"/>
        <v>3395556</v>
      </c>
      <c r="Q66" s="21">
        <f t="shared" si="13"/>
        <v>-1134444</v>
      </c>
      <c r="R66" s="21"/>
      <c r="S66" s="24"/>
    </row>
    <row r="67" spans="1:19" s="41" customFormat="1" ht="25.5" customHeight="1">
      <c r="A67" s="33"/>
      <c r="B67" s="36"/>
      <c r="C67" s="36"/>
      <c r="D67" s="36"/>
      <c r="E67" s="39" t="s">
        <v>74</v>
      </c>
      <c r="F67" s="21">
        <v>4200000</v>
      </c>
      <c r="G67" s="21">
        <v>330000</v>
      </c>
      <c r="H67" s="21">
        <f t="shared" si="9"/>
        <v>4530000</v>
      </c>
      <c r="I67" s="21">
        <v>2192166</v>
      </c>
      <c r="J67" s="21">
        <v>0</v>
      </c>
      <c r="K67" s="21">
        <v>1203390</v>
      </c>
      <c r="L67" s="21">
        <f t="shared" si="10"/>
        <v>1203390</v>
      </c>
      <c r="M67" s="21">
        <v>0</v>
      </c>
      <c r="N67" s="21">
        <v>0</v>
      </c>
      <c r="O67" s="21">
        <f t="shared" si="14"/>
        <v>0</v>
      </c>
      <c r="P67" s="21">
        <f t="shared" si="12"/>
        <v>3395556</v>
      </c>
      <c r="Q67" s="21">
        <f t="shared" si="13"/>
        <v>-1134444</v>
      </c>
      <c r="R67" s="21"/>
      <c r="S67" s="24"/>
    </row>
    <row r="68" spans="1:19" s="41" customFormat="1" ht="25.5" customHeight="1">
      <c r="A68" s="33"/>
      <c r="B68" s="36"/>
      <c r="C68" s="36"/>
      <c r="D68" s="36">
        <v>11</v>
      </c>
      <c r="E68" s="38" t="s">
        <v>54</v>
      </c>
      <c r="F68" s="21">
        <f>F69</f>
        <v>30582000</v>
      </c>
      <c r="G68" s="21">
        <f>G69</f>
        <v>2594964</v>
      </c>
      <c r="H68" s="21">
        <f t="shared" si="9"/>
        <v>33176964</v>
      </c>
      <c r="I68" s="21">
        <f>I69</f>
        <v>3690667</v>
      </c>
      <c r="J68" s="21">
        <f>J69</f>
        <v>0</v>
      </c>
      <c r="K68" s="21">
        <f>K69</f>
        <v>1001960</v>
      </c>
      <c r="L68" s="21">
        <f t="shared" si="10"/>
        <v>1001960</v>
      </c>
      <c r="M68" s="21">
        <f>M69</f>
        <v>0</v>
      </c>
      <c r="N68" s="21">
        <f>N69</f>
        <v>28339585</v>
      </c>
      <c r="O68" s="21">
        <f t="shared" si="14"/>
        <v>28339585</v>
      </c>
      <c r="P68" s="21">
        <f t="shared" si="12"/>
        <v>33032212</v>
      </c>
      <c r="Q68" s="21">
        <f t="shared" si="13"/>
        <v>-144752</v>
      </c>
      <c r="R68" s="21"/>
      <c r="S68" s="24"/>
    </row>
    <row r="69" spans="1:19" s="41" customFormat="1" ht="25.5" customHeight="1">
      <c r="A69" s="33"/>
      <c r="B69" s="36"/>
      <c r="C69" s="36"/>
      <c r="D69" s="36"/>
      <c r="E69" s="39" t="s">
        <v>74</v>
      </c>
      <c r="F69" s="21">
        <v>30582000</v>
      </c>
      <c r="G69" s="21">
        <v>2594964</v>
      </c>
      <c r="H69" s="21">
        <f t="shared" si="9"/>
        <v>33176964</v>
      </c>
      <c r="I69" s="21">
        <v>3690667</v>
      </c>
      <c r="J69" s="21">
        <v>0</v>
      </c>
      <c r="K69" s="21">
        <v>1001960</v>
      </c>
      <c r="L69" s="21">
        <f t="shared" si="10"/>
        <v>1001960</v>
      </c>
      <c r="M69" s="21">
        <v>0</v>
      </c>
      <c r="N69" s="21">
        <v>28339585</v>
      </c>
      <c r="O69" s="21">
        <f t="shared" si="14"/>
        <v>28339585</v>
      </c>
      <c r="P69" s="21">
        <f t="shared" si="12"/>
        <v>33032212</v>
      </c>
      <c r="Q69" s="21">
        <f t="shared" si="13"/>
        <v>-144752</v>
      </c>
      <c r="R69" s="21"/>
      <c r="S69" s="24"/>
    </row>
    <row r="70" spans="1:19" s="41" customFormat="1" ht="25.5" customHeight="1">
      <c r="A70" s="33"/>
      <c r="B70" s="36"/>
      <c r="C70" s="36"/>
      <c r="D70" s="36">
        <v>12</v>
      </c>
      <c r="E70" s="38" t="s">
        <v>55</v>
      </c>
      <c r="F70" s="21">
        <f>F71+F72</f>
        <v>270700000</v>
      </c>
      <c r="G70" s="21">
        <f>G71</f>
        <v>1426000</v>
      </c>
      <c r="H70" s="21">
        <f t="shared" si="9"/>
        <v>272126000</v>
      </c>
      <c r="I70" s="21">
        <f>I71</f>
        <v>96290281</v>
      </c>
      <c r="J70" s="21">
        <f>J71</f>
        <v>0</v>
      </c>
      <c r="K70" s="21">
        <f>K71</f>
        <v>752560</v>
      </c>
      <c r="L70" s="21">
        <f t="shared" si="10"/>
        <v>752560</v>
      </c>
      <c r="M70" s="21">
        <f>M71</f>
        <v>0</v>
      </c>
      <c r="N70" s="21">
        <f>N71</f>
        <v>74181910</v>
      </c>
      <c r="O70" s="21">
        <f t="shared" si="14"/>
        <v>74181910</v>
      </c>
      <c r="P70" s="21">
        <f t="shared" si="12"/>
        <v>171224751</v>
      </c>
      <c r="Q70" s="21">
        <f t="shared" si="13"/>
        <v>-100901249</v>
      </c>
      <c r="R70" s="21"/>
      <c r="S70" s="24"/>
    </row>
    <row r="71" spans="1:19" s="41" customFormat="1" ht="25.5" customHeight="1">
      <c r="A71" s="33"/>
      <c r="B71" s="36"/>
      <c r="C71" s="36"/>
      <c r="D71" s="36"/>
      <c r="E71" s="39" t="s">
        <v>74</v>
      </c>
      <c r="F71" s="21">
        <v>169818671</v>
      </c>
      <c r="G71" s="21">
        <v>1426000</v>
      </c>
      <c r="H71" s="21">
        <f t="shared" si="9"/>
        <v>171244671</v>
      </c>
      <c r="I71" s="21">
        <v>96290281</v>
      </c>
      <c r="J71" s="21">
        <v>0</v>
      </c>
      <c r="K71" s="21">
        <v>752560</v>
      </c>
      <c r="L71" s="21">
        <f t="shared" si="10"/>
        <v>752560</v>
      </c>
      <c r="M71" s="21">
        <v>0</v>
      </c>
      <c r="N71" s="21">
        <v>74181910</v>
      </c>
      <c r="O71" s="21">
        <f t="shared" si="14"/>
        <v>74181910</v>
      </c>
      <c r="P71" s="21">
        <f t="shared" si="12"/>
        <v>171224751</v>
      </c>
      <c r="Q71" s="21">
        <f t="shared" si="13"/>
        <v>-19920</v>
      </c>
      <c r="R71" s="21"/>
      <c r="S71" s="24"/>
    </row>
    <row r="72" spans="1:19" s="41" customFormat="1" ht="25.5" customHeight="1">
      <c r="A72" s="33"/>
      <c r="B72" s="36"/>
      <c r="C72" s="36"/>
      <c r="D72" s="36"/>
      <c r="E72" s="39" t="s">
        <v>105</v>
      </c>
      <c r="F72" s="21">
        <f>F73</f>
        <v>100881329</v>
      </c>
      <c r="G72" s="21">
        <f>G73</f>
        <v>0</v>
      </c>
      <c r="H72" s="21">
        <f t="shared" si="9"/>
        <v>100881329</v>
      </c>
      <c r="I72" s="21"/>
      <c r="J72" s="21"/>
      <c r="K72" s="21"/>
      <c r="L72" s="21"/>
      <c r="M72" s="21"/>
      <c r="N72" s="21">
        <f>N73</f>
        <v>0</v>
      </c>
      <c r="O72" s="21">
        <f>O73</f>
        <v>0</v>
      </c>
      <c r="P72" s="21"/>
      <c r="Q72" s="21"/>
      <c r="R72" s="21"/>
      <c r="S72" s="24"/>
    </row>
    <row r="73" spans="1:19" s="41" customFormat="1" ht="25.5" customHeight="1">
      <c r="A73" s="33"/>
      <c r="B73" s="36"/>
      <c r="C73" s="36"/>
      <c r="D73" s="36"/>
      <c r="E73" s="39" t="s">
        <v>74</v>
      </c>
      <c r="F73" s="21">
        <v>100881329</v>
      </c>
      <c r="G73" s="21"/>
      <c r="H73" s="21">
        <f t="shared" si="9"/>
        <v>100881329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4"/>
    </row>
    <row r="74" spans="1:19" s="41" customFormat="1" ht="25.5" customHeight="1">
      <c r="A74" s="33"/>
      <c r="B74" s="36"/>
      <c r="C74" s="36"/>
      <c r="D74" s="36">
        <v>13</v>
      </c>
      <c r="E74" s="38" t="s">
        <v>56</v>
      </c>
      <c r="F74" s="21">
        <f>F75</f>
        <v>0</v>
      </c>
      <c r="G74" s="21">
        <f>G75</f>
        <v>0</v>
      </c>
      <c r="H74" s="21">
        <f>F74+G75</f>
        <v>0</v>
      </c>
      <c r="I74" s="21">
        <f>I75</f>
        <v>0</v>
      </c>
      <c r="J74" s="21">
        <f>J75</f>
        <v>0</v>
      </c>
      <c r="K74" s="21">
        <f>K75</f>
        <v>0</v>
      </c>
      <c r="L74" s="21">
        <f t="shared" si="10"/>
        <v>0</v>
      </c>
      <c r="M74" s="21">
        <f>M75</f>
        <v>0</v>
      </c>
      <c r="N74" s="21">
        <f>N75</f>
        <v>0</v>
      </c>
      <c r="O74" s="21">
        <f t="shared" si="14"/>
        <v>0</v>
      </c>
      <c r="P74" s="21">
        <f>I74+L74+O74</f>
        <v>0</v>
      </c>
      <c r="Q74" s="21"/>
      <c r="R74" s="21"/>
      <c r="S74" s="24"/>
    </row>
    <row r="75" spans="1:19" s="41" customFormat="1" ht="25.5" customHeight="1">
      <c r="A75" s="33"/>
      <c r="B75" s="36"/>
      <c r="C75" s="36"/>
      <c r="D75" s="36"/>
      <c r="E75" s="39" t="s">
        <v>74</v>
      </c>
      <c r="F75" s="21"/>
      <c r="G75" s="21">
        <v>0</v>
      </c>
      <c r="H75" s="21">
        <f t="shared" si="9"/>
        <v>0</v>
      </c>
      <c r="I75" s="21">
        <v>0</v>
      </c>
      <c r="J75" s="21">
        <v>0</v>
      </c>
      <c r="K75" s="21">
        <v>0</v>
      </c>
      <c r="L75" s="21">
        <f t="shared" si="10"/>
        <v>0</v>
      </c>
      <c r="M75" s="21">
        <v>0</v>
      </c>
      <c r="N75" s="21">
        <v>0</v>
      </c>
      <c r="O75" s="21">
        <f t="shared" si="14"/>
        <v>0</v>
      </c>
      <c r="P75" s="21">
        <f>I75+L75+O75</f>
        <v>0</v>
      </c>
      <c r="Q75" s="21"/>
      <c r="R75" s="21"/>
      <c r="S75" s="24"/>
    </row>
    <row r="76" spans="1:19" s="41" customFormat="1" ht="25.5" customHeight="1">
      <c r="A76" s="33"/>
      <c r="B76" s="36"/>
      <c r="C76" s="36"/>
      <c r="D76" s="36"/>
      <c r="E76" s="39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4"/>
    </row>
    <row r="77" spans="1:19" s="41" customFormat="1" ht="21" customHeight="1">
      <c r="A77" s="33"/>
      <c r="B77" s="36"/>
      <c r="C77" s="36"/>
      <c r="D77" s="36"/>
      <c r="E77" s="39"/>
      <c r="F77" s="21"/>
      <c r="G77" s="21"/>
      <c r="H77" s="21"/>
      <c r="I77" s="21"/>
      <c r="J77" s="21"/>
      <c r="K77" s="21"/>
      <c r="L77" s="21"/>
      <c r="M77" s="82"/>
      <c r="N77" s="21"/>
      <c r="O77" s="21"/>
      <c r="P77" s="21"/>
      <c r="Q77" s="21"/>
      <c r="R77" s="21"/>
      <c r="S77" s="30"/>
    </row>
    <row r="78" spans="1:19" s="41" customFormat="1" ht="16.5">
      <c r="A78" s="42"/>
      <c r="B78" s="43"/>
      <c r="C78" s="43"/>
      <c r="D78" s="43"/>
      <c r="E78" s="4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44"/>
    </row>
    <row r="79" spans="1:19" s="41" customFormat="1" ht="16.5">
      <c r="A79" s="42"/>
      <c r="B79" s="43"/>
      <c r="C79" s="43"/>
      <c r="D79" s="43"/>
      <c r="E79" s="4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44"/>
    </row>
    <row r="80" spans="1:19" s="41" customFormat="1" ht="16.5">
      <c r="A80" s="42"/>
      <c r="B80" s="43"/>
      <c r="C80" s="43"/>
      <c r="D80" s="43"/>
      <c r="E80" s="4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44"/>
    </row>
    <row r="81" spans="1:19" s="41" customFormat="1" ht="16.5">
      <c r="A81" s="42"/>
      <c r="B81" s="43"/>
      <c r="C81" s="43"/>
      <c r="D81" s="43"/>
      <c r="E81" s="4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44"/>
    </row>
    <row r="82" spans="1:19" s="41" customFormat="1" ht="16.5">
      <c r="A82" s="42"/>
      <c r="B82" s="43"/>
      <c r="C82" s="43"/>
      <c r="D82" s="43"/>
      <c r="E82" s="4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44"/>
    </row>
    <row r="83" spans="1:19" s="41" customFormat="1" ht="16.5">
      <c r="A83" s="42"/>
      <c r="B83" s="43"/>
      <c r="C83" s="43"/>
      <c r="D83" s="43"/>
      <c r="E83" s="4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44"/>
    </row>
    <row r="84" spans="1:19" s="41" customFormat="1" ht="16.5">
      <c r="A84" s="42"/>
      <c r="B84" s="43"/>
      <c r="C84" s="43"/>
      <c r="D84" s="43"/>
      <c r="E84" s="4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44"/>
    </row>
    <row r="85" spans="1:19" s="41" customFormat="1" ht="16.5">
      <c r="A85" s="42"/>
      <c r="B85" s="43"/>
      <c r="C85" s="43"/>
      <c r="D85" s="43"/>
      <c r="E85" s="4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44"/>
    </row>
    <row r="86" spans="1:19" s="41" customFormat="1" ht="16.5">
      <c r="A86" s="42"/>
      <c r="B86" s="43"/>
      <c r="C86" s="43"/>
      <c r="D86" s="43"/>
      <c r="E86" s="4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44"/>
    </row>
    <row r="87" spans="1:19" s="41" customFormat="1" ht="16.5">
      <c r="A87" s="42"/>
      <c r="B87" s="43"/>
      <c r="C87" s="43"/>
      <c r="D87" s="43"/>
      <c r="E87" s="4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44"/>
    </row>
    <row r="88" spans="1:19" s="41" customFormat="1" ht="17.25" thickBot="1">
      <c r="A88" s="45"/>
      <c r="B88" s="46"/>
      <c r="C88" s="46"/>
      <c r="D88" s="46"/>
      <c r="E88" s="46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47"/>
    </row>
  </sheetData>
  <mergeCells count="20">
    <mergeCell ref="R3:S3"/>
    <mergeCell ref="R4:R7"/>
    <mergeCell ref="A4:E4"/>
    <mergeCell ref="A5:A7"/>
    <mergeCell ref="M5:O5"/>
    <mergeCell ref="F5:F7"/>
    <mergeCell ref="G5:G7"/>
    <mergeCell ref="B5:B7"/>
    <mergeCell ref="C5:C7"/>
    <mergeCell ref="D5:D7"/>
    <mergeCell ref="S4:S7"/>
    <mergeCell ref="Q5:Q7"/>
    <mergeCell ref="E5:E7"/>
    <mergeCell ref="J5:L5"/>
    <mergeCell ref="F4:H4"/>
    <mergeCell ref="L6:L7"/>
    <mergeCell ref="M6:M7"/>
    <mergeCell ref="O6:O7"/>
    <mergeCell ref="I4:P4"/>
    <mergeCell ref="I5:I7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8" r:id="rId1"/>
  <rowBreaks count="1" manualBreakCount="1">
    <brk id="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7">
      <selection activeCell="B31" sqref="B31"/>
    </sheetView>
  </sheetViews>
  <sheetFormatPr defaultColWidth="9.00390625" defaultRowHeight="16.5"/>
  <cols>
    <col min="1" max="1" width="20.625" style="0" customWidth="1"/>
    <col min="2" max="2" width="22.625" style="0" customWidth="1"/>
    <col min="3" max="3" width="20.625" style="0" customWidth="1"/>
    <col min="4" max="4" width="22.625" style="0" customWidth="1"/>
  </cols>
  <sheetData>
    <row r="1" spans="1:19" ht="24.75" customHeight="1">
      <c r="A1" s="96" t="s">
        <v>12</v>
      </c>
      <c r="B1" s="97"/>
      <c r="C1" s="97"/>
      <c r="D1" s="9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4.75" customHeight="1">
      <c r="A2" s="98" t="s">
        <v>50</v>
      </c>
      <c r="B2" s="97"/>
      <c r="C2" s="97"/>
      <c r="D2" s="9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7" ht="24.75" customHeight="1" thickBot="1">
      <c r="A3" s="99" t="s">
        <v>40</v>
      </c>
      <c r="B3" s="99"/>
      <c r="C3" s="99"/>
      <c r="D3" s="5" t="s">
        <v>13</v>
      </c>
      <c r="E3" s="5"/>
      <c r="F3" s="79"/>
      <c r="G3" s="79"/>
      <c r="H3" s="79"/>
      <c r="I3" s="79"/>
      <c r="J3" s="79"/>
      <c r="K3" s="79"/>
      <c r="L3" s="79"/>
      <c r="M3" s="79"/>
      <c r="N3" s="72"/>
      <c r="O3" s="72"/>
      <c r="P3" s="6"/>
      <c r="Q3" s="6"/>
    </row>
    <row r="4" spans="1:15" ht="36" customHeight="1">
      <c r="A4" s="16" t="s">
        <v>41</v>
      </c>
      <c r="B4" s="53" t="s">
        <v>42</v>
      </c>
      <c r="C4" s="54" t="s">
        <v>43</v>
      </c>
      <c r="D4" s="55" t="s">
        <v>44</v>
      </c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4" ht="30" customHeight="1">
      <c r="A5" s="51" t="s">
        <v>76</v>
      </c>
      <c r="B5" s="27">
        <v>323204684</v>
      </c>
      <c r="C5" s="27" t="s">
        <v>123</v>
      </c>
      <c r="D5" s="28">
        <v>0</v>
      </c>
    </row>
    <row r="6" spans="1:4" ht="30" customHeight="1">
      <c r="A6" s="31" t="s">
        <v>77</v>
      </c>
      <c r="B6" s="23">
        <f>B7+B8</f>
        <v>562861707</v>
      </c>
      <c r="C6" s="23" t="s">
        <v>124</v>
      </c>
      <c r="D6" s="24">
        <v>27867062</v>
      </c>
    </row>
    <row r="7" spans="1:4" ht="30" customHeight="1">
      <c r="A7" s="56" t="s">
        <v>78</v>
      </c>
      <c r="B7" s="23">
        <v>146885528</v>
      </c>
      <c r="C7" s="23" t="s">
        <v>125</v>
      </c>
      <c r="D7" s="24">
        <v>279469983</v>
      </c>
    </row>
    <row r="8" spans="1:4" ht="30" customHeight="1">
      <c r="A8" s="56" t="s">
        <v>79</v>
      </c>
      <c r="B8" s="23">
        <v>415976179</v>
      </c>
      <c r="C8" s="23" t="s">
        <v>126</v>
      </c>
      <c r="D8" s="24">
        <v>31276159</v>
      </c>
    </row>
    <row r="9" spans="1:4" ht="30" customHeight="1">
      <c r="A9" s="31" t="s">
        <v>127</v>
      </c>
      <c r="B9" s="23">
        <v>0</v>
      </c>
      <c r="C9" s="23" t="s">
        <v>128</v>
      </c>
      <c r="D9" s="24">
        <v>28822056</v>
      </c>
    </row>
    <row r="10" spans="1:4" ht="30" customHeight="1">
      <c r="A10" s="31" t="s">
        <v>80</v>
      </c>
      <c r="B10" s="23">
        <v>71857957</v>
      </c>
      <c r="C10" s="23" t="s">
        <v>129</v>
      </c>
      <c r="D10" s="24">
        <f>D11+D12</f>
        <v>97995063</v>
      </c>
    </row>
    <row r="11" spans="1:4" ht="30" customHeight="1">
      <c r="A11" s="31" t="s">
        <v>81</v>
      </c>
      <c r="B11" s="23">
        <v>20450</v>
      </c>
      <c r="C11" s="57" t="s">
        <v>78</v>
      </c>
      <c r="D11" s="24">
        <f>'[1]歲出類平衡表  (2)'!$I23</f>
        <v>9550581</v>
      </c>
    </row>
    <row r="12" spans="1:4" ht="30" customHeight="1">
      <c r="A12" s="31" t="s">
        <v>82</v>
      </c>
      <c r="B12" s="23">
        <v>28822056</v>
      </c>
      <c r="C12" s="57" t="s">
        <v>79</v>
      </c>
      <c r="D12" s="24">
        <f>'[1]歲出類平衡表  (2)'!$I24</f>
        <v>88444482</v>
      </c>
    </row>
    <row r="13" spans="1:4" ht="30" customHeight="1">
      <c r="A13" s="31"/>
      <c r="B13" s="23"/>
      <c r="C13" s="23" t="s">
        <v>130</v>
      </c>
      <c r="D13" s="24">
        <f>D14+D15</f>
        <v>511561326</v>
      </c>
    </row>
    <row r="14" spans="1:4" ht="30" customHeight="1">
      <c r="A14" s="58"/>
      <c r="B14" s="59"/>
      <c r="C14" s="57" t="s">
        <v>78</v>
      </c>
      <c r="D14" s="24">
        <v>142709120</v>
      </c>
    </row>
    <row r="15" spans="1:4" ht="30" customHeight="1">
      <c r="A15" s="58"/>
      <c r="B15" s="59"/>
      <c r="C15" s="57" t="s">
        <v>79</v>
      </c>
      <c r="D15" s="24">
        <v>368852206</v>
      </c>
    </row>
    <row r="16" spans="1:4" ht="30" customHeight="1">
      <c r="A16" s="60"/>
      <c r="B16" s="23"/>
      <c r="C16" s="23" t="s">
        <v>131</v>
      </c>
      <c r="D16" s="24">
        <v>9169055</v>
      </c>
    </row>
    <row r="17" spans="1:4" ht="30" customHeight="1">
      <c r="A17" s="60"/>
      <c r="B17" s="23"/>
      <c r="C17" s="23" t="s">
        <v>133</v>
      </c>
      <c r="D17" s="24">
        <v>585700</v>
      </c>
    </row>
    <row r="18" spans="1:4" ht="30" customHeight="1">
      <c r="A18" s="60"/>
      <c r="B18" s="23"/>
      <c r="C18" s="23" t="s">
        <v>132</v>
      </c>
      <c r="D18" s="24">
        <v>20450</v>
      </c>
    </row>
    <row r="19" spans="1:4" ht="16.5">
      <c r="A19" s="60"/>
      <c r="B19" s="23"/>
      <c r="C19" s="23"/>
      <c r="D19" s="24"/>
    </row>
    <row r="20" spans="1:4" ht="16.5">
      <c r="A20" s="60"/>
      <c r="B20" s="23"/>
      <c r="C20" s="23"/>
      <c r="D20" s="24"/>
    </row>
    <row r="21" spans="1:4" ht="16.5">
      <c r="A21" s="60"/>
      <c r="B21" s="23"/>
      <c r="C21" s="23"/>
      <c r="D21" s="24"/>
    </row>
    <row r="22" spans="1:4" ht="16.5">
      <c r="A22" s="60"/>
      <c r="B22" s="23"/>
      <c r="C22" s="23"/>
      <c r="D22" s="24"/>
    </row>
    <row r="23" spans="1:4" ht="16.5">
      <c r="A23" s="60"/>
      <c r="B23" s="23"/>
      <c r="C23" s="23"/>
      <c r="D23" s="24"/>
    </row>
    <row r="24" spans="1:4" ht="16.5">
      <c r="A24" s="60"/>
      <c r="B24" s="23"/>
      <c r="C24" s="23"/>
      <c r="D24" s="24"/>
    </row>
    <row r="25" spans="1:4" ht="16.5">
      <c r="A25" s="60"/>
      <c r="B25" s="23"/>
      <c r="C25" s="23"/>
      <c r="D25" s="24"/>
    </row>
    <row r="26" spans="1:4" ht="16.5">
      <c r="A26" s="60"/>
      <c r="B26" s="23"/>
      <c r="C26" s="23"/>
      <c r="D26" s="24"/>
    </row>
    <row r="27" spans="1:4" ht="16.5">
      <c r="A27" s="60"/>
      <c r="B27" s="23"/>
      <c r="C27" s="23"/>
      <c r="D27" s="24"/>
    </row>
    <row r="28" spans="1:4" ht="30" customHeight="1">
      <c r="A28" s="60" t="s">
        <v>10</v>
      </c>
      <c r="B28" s="23">
        <f>B5+B6+B10+B11+B12+B9+B13</f>
        <v>986766854</v>
      </c>
      <c r="C28" s="23" t="s">
        <v>10</v>
      </c>
      <c r="D28" s="24">
        <f>D5+D6+D7+D8+D9+D10+D13+D16+D17+D18</f>
        <v>986766854</v>
      </c>
    </row>
    <row r="29" spans="1:4" ht="30" customHeight="1">
      <c r="A29" s="61" t="s">
        <v>45</v>
      </c>
      <c r="B29" s="23"/>
      <c r="C29" s="23"/>
      <c r="D29" s="24"/>
    </row>
    <row r="30" spans="1:4" ht="30" customHeight="1">
      <c r="A30" s="62" t="s">
        <v>46</v>
      </c>
      <c r="B30" s="23">
        <v>4624012</v>
      </c>
      <c r="C30" s="52" t="s">
        <v>48</v>
      </c>
      <c r="D30" s="24">
        <v>4624012</v>
      </c>
    </row>
    <row r="31" spans="1:4" ht="30" customHeight="1">
      <c r="A31" s="63" t="s">
        <v>47</v>
      </c>
      <c r="B31" s="23">
        <v>0</v>
      </c>
      <c r="C31" s="23" t="s">
        <v>49</v>
      </c>
      <c r="D31" s="24">
        <v>0</v>
      </c>
    </row>
    <row r="32" spans="1:4" ht="17.25" thickBot="1">
      <c r="A32" s="64"/>
      <c r="B32" s="25"/>
      <c r="C32" s="25"/>
      <c r="D32" s="26"/>
    </row>
  </sheetData>
  <mergeCells count="3">
    <mergeCell ref="A1:D1"/>
    <mergeCell ref="A2:D2"/>
    <mergeCell ref="A3:C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4">
      <selection activeCell="F10" sqref="F10"/>
    </sheetView>
  </sheetViews>
  <sheetFormatPr defaultColWidth="9.00390625" defaultRowHeight="16.5"/>
  <cols>
    <col min="1" max="1" width="23.625" style="0" customWidth="1"/>
    <col min="2" max="6" width="13.625" style="0" customWidth="1"/>
    <col min="7" max="7" width="12.875" style="0" customWidth="1"/>
    <col min="8" max="8" width="11.625" style="0" customWidth="1"/>
    <col min="9" max="9" width="32.75390625" style="0" customWidth="1"/>
    <col min="10" max="13" width="11.625" style="0" customWidth="1"/>
  </cols>
  <sheetData>
    <row r="1" spans="1:19" ht="24.75" customHeight="1">
      <c r="A1" s="2"/>
      <c r="B1" s="2"/>
      <c r="C1" s="2"/>
      <c r="D1" s="2"/>
      <c r="E1" s="87"/>
      <c r="F1" s="95" t="s">
        <v>112</v>
      </c>
      <c r="G1" s="92" t="s">
        <v>86</v>
      </c>
      <c r="H1" s="87"/>
      <c r="I1" s="2"/>
      <c r="J1" s="2"/>
      <c r="K1" s="2"/>
      <c r="L1" s="2"/>
      <c r="M1" s="2"/>
      <c r="N1" s="2"/>
      <c r="O1" s="2"/>
      <c r="P1" s="2"/>
      <c r="Q1" s="6"/>
      <c r="R1" s="6"/>
      <c r="S1" s="6"/>
    </row>
    <row r="2" spans="1:19" ht="24.75" customHeight="1">
      <c r="A2" s="3"/>
      <c r="B2" s="3"/>
      <c r="C2" s="3"/>
      <c r="D2" s="3"/>
      <c r="E2" s="88"/>
      <c r="F2" s="94" t="s">
        <v>119</v>
      </c>
      <c r="G2" s="88" t="s">
        <v>118</v>
      </c>
      <c r="H2" s="88"/>
      <c r="I2" s="3"/>
      <c r="J2" s="3"/>
      <c r="K2" s="3"/>
      <c r="L2" s="3"/>
      <c r="M2" s="3"/>
      <c r="N2" s="3"/>
      <c r="O2" s="3"/>
      <c r="P2" s="3"/>
      <c r="Q2" s="6"/>
      <c r="R2" s="6"/>
      <c r="S2" s="6"/>
    </row>
    <row r="3" spans="1:19" ht="24.75" customHeight="1" thickBot="1">
      <c r="A3" s="7" t="s">
        <v>121</v>
      </c>
      <c r="B3" s="7"/>
      <c r="C3" s="7"/>
      <c r="D3" s="7"/>
      <c r="E3" s="7"/>
      <c r="F3" s="7" t="s">
        <v>120</v>
      </c>
      <c r="G3" s="7" t="s">
        <v>122</v>
      </c>
      <c r="H3" s="7"/>
      <c r="I3" s="7"/>
      <c r="J3" s="7"/>
      <c r="K3" s="7"/>
      <c r="L3" s="7"/>
      <c r="M3" s="5" t="s">
        <v>13</v>
      </c>
      <c r="N3" s="1"/>
      <c r="O3" s="6"/>
      <c r="P3" s="6"/>
      <c r="Q3" s="6"/>
      <c r="S3" s="5"/>
    </row>
    <row r="4" spans="1:13" ht="29.25" customHeight="1">
      <c r="A4" s="109" t="s">
        <v>28</v>
      </c>
      <c r="B4" s="106" t="s">
        <v>29</v>
      </c>
      <c r="C4" s="106" t="s">
        <v>30</v>
      </c>
      <c r="D4" s="106" t="s">
        <v>31</v>
      </c>
      <c r="E4" s="106"/>
      <c r="F4" s="106"/>
      <c r="G4" s="106" t="s">
        <v>32</v>
      </c>
      <c r="H4" s="106" t="s">
        <v>33</v>
      </c>
      <c r="I4" s="106" t="s">
        <v>34</v>
      </c>
      <c r="J4" s="106" t="s">
        <v>35</v>
      </c>
      <c r="K4" s="106" t="s">
        <v>36</v>
      </c>
      <c r="L4" s="106" t="s">
        <v>37</v>
      </c>
      <c r="M4" s="100" t="s">
        <v>38</v>
      </c>
    </row>
    <row r="5" spans="1:13" ht="28.5" customHeight="1">
      <c r="A5" s="110"/>
      <c r="B5" s="105"/>
      <c r="C5" s="105"/>
      <c r="D5" s="19" t="s">
        <v>39</v>
      </c>
      <c r="E5" s="19" t="s">
        <v>9</v>
      </c>
      <c r="F5" s="19" t="s">
        <v>10</v>
      </c>
      <c r="G5" s="105"/>
      <c r="H5" s="105"/>
      <c r="I5" s="105"/>
      <c r="J5" s="105"/>
      <c r="K5" s="105"/>
      <c r="L5" s="105"/>
      <c r="M5" s="101"/>
    </row>
    <row r="6" spans="1:13" ht="30" customHeight="1">
      <c r="A6" s="85" t="s">
        <v>12</v>
      </c>
      <c r="B6" s="66">
        <f aca="true" t="shared" si="0" ref="B6:G6">B13+B7</f>
        <v>668576690</v>
      </c>
      <c r="C6" s="66">
        <f t="shared" si="0"/>
        <v>417550000</v>
      </c>
      <c r="D6" s="66">
        <f t="shared" si="0"/>
        <v>150309335</v>
      </c>
      <c r="E6" s="66">
        <f t="shared" si="0"/>
        <v>175550000</v>
      </c>
      <c r="F6" s="66">
        <f t="shared" si="0"/>
        <v>325859335</v>
      </c>
      <c r="G6" s="66">
        <f t="shared" si="0"/>
        <v>295911243</v>
      </c>
      <c r="H6" s="67"/>
      <c r="I6" s="66"/>
      <c r="J6" s="66"/>
      <c r="K6" s="66"/>
      <c r="L6" s="65"/>
      <c r="M6" s="68"/>
    </row>
    <row r="7" spans="1:13" ht="30" customHeight="1">
      <c r="A7" s="32" t="s">
        <v>27</v>
      </c>
      <c r="B7" s="66">
        <f aca="true" t="shared" si="1" ref="B7:G7">B8</f>
        <v>383750000</v>
      </c>
      <c r="C7" s="66">
        <f t="shared" si="1"/>
        <v>135550000</v>
      </c>
      <c r="D7" s="66">
        <f t="shared" si="1"/>
        <v>67000000</v>
      </c>
      <c r="E7" s="66">
        <f t="shared" si="1"/>
        <v>68550000</v>
      </c>
      <c r="F7" s="66">
        <f t="shared" si="1"/>
        <v>135550000</v>
      </c>
      <c r="G7" s="66">
        <f t="shared" si="1"/>
        <v>105671051</v>
      </c>
      <c r="H7" s="67"/>
      <c r="I7" s="66"/>
      <c r="J7" s="66"/>
      <c r="K7" s="66"/>
      <c r="L7" s="65"/>
      <c r="M7" s="68"/>
    </row>
    <row r="8" spans="1:13" ht="30" customHeight="1">
      <c r="A8" s="78" t="s">
        <v>111</v>
      </c>
      <c r="B8" s="66">
        <f>SUM(B9:B12)</f>
        <v>383750000</v>
      </c>
      <c r="C8" s="66">
        <f>SUM(C9:C12)</f>
        <v>135550000</v>
      </c>
      <c r="D8" s="66">
        <f>SUM(D9:D12)</f>
        <v>67000000</v>
      </c>
      <c r="E8" s="66">
        <f>SUM(E9:E12)</f>
        <v>68550000</v>
      </c>
      <c r="F8" s="66">
        <f aca="true" t="shared" si="2" ref="F8:F13">D8+E8</f>
        <v>135550000</v>
      </c>
      <c r="G8" s="66">
        <f>SUM(G9:G12)</f>
        <v>105671051</v>
      </c>
      <c r="H8" s="67"/>
      <c r="I8" s="66"/>
      <c r="J8" s="66"/>
      <c r="K8" s="66"/>
      <c r="L8" s="65"/>
      <c r="M8" s="68"/>
    </row>
    <row r="9" spans="1:13" ht="43.5" customHeight="1">
      <c r="A9" s="29" t="s">
        <v>134</v>
      </c>
      <c r="B9" s="66">
        <v>136200000</v>
      </c>
      <c r="C9" s="66">
        <v>8000000</v>
      </c>
      <c r="D9" s="66">
        <v>0</v>
      </c>
      <c r="E9" s="66">
        <v>8000000</v>
      </c>
      <c r="F9" s="66">
        <f t="shared" si="2"/>
        <v>8000000</v>
      </c>
      <c r="G9" s="66">
        <v>2696474</v>
      </c>
      <c r="H9" s="67">
        <v>0.337</v>
      </c>
      <c r="I9" s="66" t="s">
        <v>138</v>
      </c>
      <c r="J9" s="66" t="s">
        <v>141</v>
      </c>
      <c r="K9" s="66">
        <v>122900000</v>
      </c>
      <c r="L9" s="65">
        <v>0.5</v>
      </c>
      <c r="M9" s="68">
        <v>0.5</v>
      </c>
    </row>
    <row r="10" spans="1:13" ht="30" customHeight="1">
      <c r="A10" s="29" t="s">
        <v>136</v>
      </c>
      <c r="B10" s="66">
        <v>102000000</v>
      </c>
      <c r="C10" s="66">
        <v>102000000</v>
      </c>
      <c r="D10" s="66">
        <v>67000000</v>
      </c>
      <c r="E10" s="66">
        <v>35000000</v>
      </c>
      <c r="F10" s="66">
        <f t="shared" si="2"/>
        <v>102000000</v>
      </c>
      <c r="G10" s="66">
        <v>89741426</v>
      </c>
      <c r="H10" s="67">
        <v>0.9333</v>
      </c>
      <c r="I10" s="66"/>
      <c r="J10" s="66" t="s">
        <v>142</v>
      </c>
      <c r="K10" s="66">
        <v>96100000</v>
      </c>
      <c r="L10" s="65">
        <v>0.9</v>
      </c>
      <c r="M10" s="68">
        <v>0.9</v>
      </c>
    </row>
    <row r="11" spans="1:13" ht="54" customHeight="1">
      <c r="A11" s="29" t="s">
        <v>137</v>
      </c>
      <c r="B11" s="66">
        <v>20000000</v>
      </c>
      <c r="C11" s="66">
        <v>20000000</v>
      </c>
      <c r="D11" s="66">
        <v>0</v>
      </c>
      <c r="E11" s="66">
        <v>20000000</v>
      </c>
      <c r="F11" s="66">
        <f t="shared" si="2"/>
        <v>20000000</v>
      </c>
      <c r="G11" s="66">
        <v>10510533</v>
      </c>
      <c r="H11" s="67">
        <v>0.559</v>
      </c>
      <c r="I11" s="66" t="s">
        <v>139</v>
      </c>
      <c r="J11" s="66" t="s">
        <v>143</v>
      </c>
      <c r="K11" s="66">
        <v>18480000</v>
      </c>
      <c r="L11" s="65">
        <v>0.9</v>
      </c>
      <c r="M11" s="68">
        <v>0.9</v>
      </c>
    </row>
    <row r="12" spans="1:13" ht="30" customHeight="1">
      <c r="A12" s="29" t="s">
        <v>135</v>
      </c>
      <c r="B12" s="66">
        <v>125550000</v>
      </c>
      <c r="C12" s="66">
        <v>5550000</v>
      </c>
      <c r="D12" s="66">
        <v>0</v>
      </c>
      <c r="E12" s="66">
        <v>5550000</v>
      </c>
      <c r="F12" s="66">
        <f t="shared" si="2"/>
        <v>5550000</v>
      </c>
      <c r="G12" s="66">
        <v>2722618</v>
      </c>
      <c r="H12" s="67">
        <v>0.491</v>
      </c>
      <c r="I12" s="66" t="s">
        <v>140</v>
      </c>
      <c r="J12" s="66" t="s">
        <v>144</v>
      </c>
      <c r="K12" s="66">
        <v>115550000</v>
      </c>
      <c r="L12" s="65">
        <v>0.45</v>
      </c>
      <c r="M12" s="68">
        <v>0.45</v>
      </c>
    </row>
    <row r="13" spans="1:13" ht="30" customHeight="1">
      <c r="A13" s="61" t="s">
        <v>89</v>
      </c>
      <c r="B13" s="66">
        <f>B14+B17</f>
        <v>284826690</v>
      </c>
      <c r="C13" s="66">
        <f>C14+C17</f>
        <v>282000000</v>
      </c>
      <c r="D13" s="66">
        <f>D14+D17</f>
        <v>83309335</v>
      </c>
      <c r="E13" s="66">
        <f>E14+E17</f>
        <v>107000000</v>
      </c>
      <c r="F13" s="66">
        <f t="shared" si="2"/>
        <v>190309335</v>
      </c>
      <c r="G13" s="66">
        <f>G14+G17</f>
        <v>190240192</v>
      </c>
      <c r="H13" s="67">
        <f>G13/F13</f>
        <v>0.9996366809857226</v>
      </c>
      <c r="I13" s="66"/>
      <c r="J13" s="66"/>
      <c r="K13" s="66">
        <f>K14+K17</f>
        <v>268333818</v>
      </c>
      <c r="L13" s="65"/>
      <c r="M13" s="68"/>
    </row>
    <row r="14" spans="1:13" ht="30" customHeight="1">
      <c r="A14" s="61" t="s">
        <v>116</v>
      </c>
      <c r="B14" s="66">
        <f aca="true" t="shared" si="3" ref="B14:H15">B15</f>
        <v>122000000</v>
      </c>
      <c r="C14" s="66">
        <f t="shared" si="3"/>
        <v>114000000</v>
      </c>
      <c r="D14" s="66">
        <f t="shared" si="3"/>
        <v>5418855</v>
      </c>
      <c r="E14" s="66">
        <f t="shared" si="3"/>
        <v>47000000</v>
      </c>
      <c r="F14" s="66">
        <f t="shared" si="3"/>
        <v>52418855</v>
      </c>
      <c r="G14" s="66">
        <f>G15</f>
        <v>52418855</v>
      </c>
      <c r="H14" s="65">
        <f t="shared" si="3"/>
        <v>1</v>
      </c>
      <c r="I14" s="66"/>
      <c r="J14" s="66" t="str">
        <f>J15</f>
        <v>93.12.29  95.06.26</v>
      </c>
      <c r="K14" s="66">
        <f>K15</f>
        <v>114633818</v>
      </c>
      <c r="L14" s="65">
        <f>L15</f>
        <v>0.9</v>
      </c>
      <c r="M14" s="68">
        <f>M15</f>
        <v>0.9117</v>
      </c>
    </row>
    <row r="15" spans="1:13" ht="30" customHeight="1">
      <c r="A15" s="61" t="s">
        <v>90</v>
      </c>
      <c r="B15" s="66">
        <f t="shared" si="3"/>
        <v>122000000</v>
      </c>
      <c r="C15" s="66">
        <f t="shared" si="3"/>
        <v>114000000</v>
      </c>
      <c r="D15" s="66">
        <f t="shared" si="3"/>
        <v>5418855</v>
      </c>
      <c r="E15" s="66">
        <f t="shared" si="3"/>
        <v>47000000</v>
      </c>
      <c r="F15" s="66">
        <f t="shared" si="3"/>
        <v>52418855</v>
      </c>
      <c r="G15" s="66">
        <f t="shared" si="3"/>
        <v>52418855</v>
      </c>
      <c r="H15" s="65">
        <f t="shared" si="3"/>
        <v>1</v>
      </c>
      <c r="I15" s="66"/>
      <c r="J15" s="66" t="str">
        <f>J16</f>
        <v>93.12.29  95.06.26</v>
      </c>
      <c r="K15" s="66">
        <f>K16</f>
        <v>114633818</v>
      </c>
      <c r="L15" s="67">
        <v>0.9</v>
      </c>
      <c r="M15" s="69">
        <f>M16</f>
        <v>0.9117</v>
      </c>
    </row>
    <row r="16" spans="1:13" ht="30" customHeight="1">
      <c r="A16" s="86" t="s">
        <v>91</v>
      </c>
      <c r="B16" s="70">
        <v>122000000</v>
      </c>
      <c r="C16" s="70">
        <v>114000000</v>
      </c>
      <c r="D16" s="70">
        <v>5418855</v>
      </c>
      <c r="E16" s="70">
        <v>47000000</v>
      </c>
      <c r="F16" s="70">
        <f>D16+E16</f>
        <v>52418855</v>
      </c>
      <c r="G16" s="70">
        <v>52418855</v>
      </c>
      <c r="H16" s="67">
        <f>G16/F16</f>
        <v>1</v>
      </c>
      <c r="I16" s="70"/>
      <c r="J16" s="70" t="s">
        <v>92</v>
      </c>
      <c r="K16" s="70">
        <v>114633818</v>
      </c>
      <c r="L16" s="67">
        <v>0.9</v>
      </c>
      <c r="M16" s="69">
        <v>0.9117</v>
      </c>
    </row>
    <row r="17" spans="1:13" ht="30" customHeight="1">
      <c r="A17" s="61" t="s">
        <v>117</v>
      </c>
      <c r="B17" s="70">
        <f>B18</f>
        <v>162826690</v>
      </c>
      <c r="C17" s="70">
        <f aca="true" t="shared" si="4" ref="C17:G18">C18</f>
        <v>168000000</v>
      </c>
      <c r="D17" s="70">
        <f t="shared" si="4"/>
        <v>77890480</v>
      </c>
      <c r="E17" s="70">
        <f t="shared" si="4"/>
        <v>60000000</v>
      </c>
      <c r="F17" s="70">
        <f t="shared" si="4"/>
        <v>137890480</v>
      </c>
      <c r="G17" s="70">
        <f t="shared" si="4"/>
        <v>137821337</v>
      </c>
      <c r="H17" s="67">
        <f>H18</f>
        <v>0.9994985658183219</v>
      </c>
      <c r="I17" s="70"/>
      <c r="J17" s="70" t="str">
        <f aca="true" t="shared" si="5" ref="J17:M18">J18</f>
        <v>94.06.28</v>
      </c>
      <c r="K17" s="70">
        <f t="shared" si="5"/>
        <v>153700000</v>
      </c>
      <c r="L17" s="67">
        <f t="shared" si="5"/>
        <v>1</v>
      </c>
      <c r="M17" s="69">
        <f t="shared" si="5"/>
        <v>0.9595</v>
      </c>
    </row>
    <row r="18" spans="1:13" ht="30" customHeight="1">
      <c r="A18" s="61" t="s">
        <v>93</v>
      </c>
      <c r="B18" s="70">
        <f>B19</f>
        <v>162826690</v>
      </c>
      <c r="C18" s="70">
        <f t="shared" si="4"/>
        <v>168000000</v>
      </c>
      <c r="D18" s="70">
        <f t="shared" si="4"/>
        <v>77890480</v>
      </c>
      <c r="E18" s="70">
        <f t="shared" si="4"/>
        <v>60000000</v>
      </c>
      <c r="F18" s="70">
        <f t="shared" si="4"/>
        <v>137890480</v>
      </c>
      <c r="G18" s="70">
        <f t="shared" si="4"/>
        <v>137821337</v>
      </c>
      <c r="H18" s="67">
        <f>H19</f>
        <v>0.9994985658183219</v>
      </c>
      <c r="I18" s="70"/>
      <c r="J18" s="70" t="str">
        <f t="shared" si="5"/>
        <v>94.06.28</v>
      </c>
      <c r="K18" s="70">
        <f t="shared" si="5"/>
        <v>153700000</v>
      </c>
      <c r="L18" s="67">
        <f t="shared" si="5"/>
        <v>1</v>
      </c>
      <c r="M18" s="69">
        <f t="shared" si="5"/>
        <v>0.9595</v>
      </c>
    </row>
    <row r="19" spans="1:13" ht="30" customHeight="1">
      <c r="A19" s="86" t="s">
        <v>91</v>
      </c>
      <c r="B19" s="70">
        <v>162826690</v>
      </c>
      <c r="C19" s="70">
        <v>168000000</v>
      </c>
      <c r="D19" s="70">
        <v>77890480</v>
      </c>
      <c r="E19" s="70">
        <v>60000000</v>
      </c>
      <c r="F19" s="70">
        <f>D19+E19</f>
        <v>137890480</v>
      </c>
      <c r="G19" s="70">
        <v>137821337</v>
      </c>
      <c r="H19" s="67">
        <f>G19/F19</f>
        <v>0.9994985658183219</v>
      </c>
      <c r="I19" s="70"/>
      <c r="J19" s="70" t="s">
        <v>94</v>
      </c>
      <c r="K19" s="70">
        <v>153700000</v>
      </c>
      <c r="L19" s="67">
        <v>1</v>
      </c>
      <c r="M19" s="69">
        <v>0.9595</v>
      </c>
    </row>
    <row r="20" spans="1:13" ht="16.5">
      <c r="A20" s="9"/>
      <c r="B20" s="10"/>
      <c r="C20" s="10"/>
      <c r="D20" s="10"/>
      <c r="E20" s="10"/>
      <c r="F20" s="8"/>
      <c r="G20" s="10"/>
      <c r="H20" s="8"/>
      <c r="I20" s="8"/>
      <c r="J20" s="8"/>
      <c r="K20" s="10"/>
      <c r="L20" s="10"/>
      <c r="M20" s="11"/>
    </row>
    <row r="21" spans="1:13" ht="16.5">
      <c r="A21" s="9"/>
      <c r="B21" s="10"/>
      <c r="C21" s="10"/>
      <c r="D21" s="10"/>
      <c r="E21" s="10"/>
      <c r="F21" s="8"/>
      <c r="G21" s="10"/>
      <c r="H21" s="8"/>
      <c r="I21" s="8"/>
      <c r="J21" s="8"/>
      <c r="K21" s="10"/>
      <c r="L21" s="10"/>
      <c r="M21" s="11"/>
    </row>
    <row r="22" spans="1:13" ht="16.5">
      <c r="A22" s="9"/>
      <c r="B22" s="10"/>
      <c r="C22" s="10"/>
      <c r="D22" s="10"/>
      <c r="E22" s="10"/>
      <c r="F22" s="8"/>
      <c r="G22" s="10"/>
      <c r="H22" s="8"/>
      <c r="I22" s="8"/>
      <c r="J22" s="8"/>
      <c r="K22" s="10"/>
      <c r="L22" s="10"/>
      <c r="M22" s="11"/>
    </row>
    <row r="23" spans="1:13" ht="16.5">
      <c r="A23" s="9"/>
      <c r="B23" s="10"/>
      <c r="C23" s="10"/>
      <c r="D23" s="10"/>
      <c r="E23" s="10"/>
      <c r="F23" s="8"/>
      <c r="G23" s="10"/>
      <c r="H23" s="8"/>
      <c r="I23" s="8"/>
      <c r="J23" s="8"/>
      <c r="K23" s="10"/>
      <c r="L23" s="10"/>
      <c r="M23" s="11"/>
    </row>
    <row r="24" spans="1:13" ht="16.5">
      <c r="A24" s="9"/>
      <c r="B24" s="10"/>
      <c r="C24" s="10"/>
      <c r="D24" s="10"/>
      <c r="E24" s="10"/>
      <c r="F24" s="8"/>
      <c r="G24" s="10"/>
      <c r="H24" s="8"/>
      <c r="I24" s="8"/>
      <c r="J24" s="8"/>
      <c r="K24" s="10"/>
      <c r="L24" s="10"/>
      <c r="M24" s="11"/>
    </row>
    <row r="25" spans="1:13" ht="16.5">
      <c r="A25" s="9"/>
      <c r="B25" s="10"/>
      <c r="C25" s="10"/>
      <c r="D25" s="10"/>
      <c r="E25" s="10"/>
      <c r="F25" s="8"/>
      <c r="G25" s="10"/>
      <c r="H25" s="8"/>
      <c r="I25" s="8"/>
      <c r="J25" s="8"/>
      <c r="K25" s="10"/>
      <c r="L25" s="10"/>
      <c r="M25" s="11"/>
    </row>
    <row r="26" spans="1:13" ht="16.5">
      <c r="A26" s="9"/>
      <c r="B26" s="10"/>
      <c r="C26" s="10"/>
      <c r="D26" s="10"/>
      <c r="E26" s="10"/>
      <c r="F26" s="8"/>
      <c r="G26" s="10"/>
      <c r="H26" s="8"/>
      <c r="I26" s="8"/>
      <c r="J26" s="8"/>
      <c r="K26" s="10"/>
      <c r="L26" s="10"/>
      <c r="M26" s="11"/>
    </row>
    <row r="27" spans="1:13" ht="16.5">
      <c r="A27" s="9"/>
      <c r="B27" s="10"/>
      <c r="C27" s="10"/>
      <c r="D27" s="10"/>
      <c r="E27" s="10"/>
      <c r="F27" s="8"/>
      <c r="G27" s="10"/>
      <c r="H27" s="8"/>
      <c r="I27" s="8"/>
      <c r="J27" s="8"/>
      <c r="K27" s="10"/>
      <c r="L27" s="10"/>
      <c r="M27" s="11"/>
    </row>
    <row r="28" spans="1:13" ht="16.5">
      <c r="A28" s="9"/>
      <c r="B28" s="10"/>
      <c r="C28" s="10"/>
      <c r="D28" s="10"/>
      <c r="E28" s="10"/>
      <c r="F28" s="8"/>
      <c r="G28" s="10"/>
      <c r="H28" s="8"/>
      <c r="I28" s="8"/>
      <c r="J28" s="8"/>
      <c r="K28" s="10"/>
      <c r="L28" s="10"/>
      <c r="M28" s="11"/>
    </row>
    <row r="29" spans="1:13" ht="16.5">
      <c r="A29" s="9"/>
      <c r="B29" s="10"/>
      <c r="C29" s="10"/>
      <c r="D29" s="10"/>
      <c r="E29" s="10"/>
      <c r="F29" s="8"/>
      <c r="G29" s="10"/>
      <c r="H29" s="8"/>
      <c r="I29" s="8"/>
      <c r="J29" s="8"/>
      <c r="K29" s="10"/>
      <c r="L29" s="10"/>
      <c r="M29" s="11"/>
    </row>
    <row r="30" spans="1:13" ht="16.5">
      <c r="A30" s="9"/>
      <c r="B30" s="10"/>
      <c r="C30" s="10"/>
      <c r="D30" s="10"/>
      <c r="E30" s="10"/>
      <c r="F30" s="8"/>
      <c r="G30" s="10"/>
      <c r="H30" s="8"/>
      <c r="I30" s="8"/>
      <c r="J30" s="8"/>
      <c r="K30" s="10"/>
      <c r="L30" s="10"/>
      <c r="M30" s="11"/>
    </row>
    <row r="31" spans="1:13" ht="16.5">
      <c r="A31" s="9"/>
      <c r="B31" s="10"/>
      <c r="C31" s="10"/>
      <c r="D31" s="10"/>
      <c r="E31" s="10"/>
      <c r="F31" s="8"/>
      <c r="G31" s="10"/>
      <c r="H31" s="8"/>
      <c r="I31" s="8"/>
      <c r="J31" s="8"/>
      <c r="K31" s="10"/>
      <c r="L31" s="10"/>
      <c r="M31" s="11"/>
    </row>
    <row r="32" spans="1:13" ht="16.5">
      <c r="A32" s="9"/>
      <c r="B32" s="10"/>
      <c r="C32" s="10"/>
      <c r="D32" s="10"/>
      <c r="E32" s="10"/>
      <c r="F32" s="8"/>
      <c r="G32" s="10"/>
      <c r="H32" s="8"/>
      <c r="I32" s="8"/>
      <c r="J32" s="8"/>
      <c r="K32" s="10"/>
      <c r="L32" s="10"/>
      <c r="M32" s="11"/>
    </row>
    <row r="33" spans="1:13" ht="17.25" thickBot="1">
      <c r="A33" s="12"/>
      <c r="B33" s="13"/>
      <c r="C33" s="13"/>
      <c r="D33" s="13"/>
      <c r="E33" s="13"/>
      <c r="F33" s="14"/>
      <c r="G33" s="13"/>
      <c r="H33" s="14"/>
      <c r="I33" s="14"/>
      <c r="J33" s="14"/>
      <c r="K33" s="13"/>
      <c r="L33" s="13"/>
      <c r="M33" s="15"/>
    </row>
  </sheetData>
  <mergeCells count="11">
    <mergeCell ref="A4:A5"/>
    <mergeCell ref="B4:B5"/>
    <mergeCell ref="C4:C5"/>
    <mergeCell ref="D4:F4"/>
    <mergeCell ref="L4:L5"/>
    <mergeCell ref="M4:M5"/>
    <mergeCell ref="G4:G5"/>
    <mergeCell ref="K4:K5"/>
    <mergeCell ref="H4:H5"/>
    <mergeCell ref="I4:I5"/>
    <mergeCell ref="J4:J5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2007-07-16T02:36:33Z</cp:lastPrinted>
  <dcterms:created xsi:type="dcterms:W3CDTF">2007-01-03T02:02:30Z</dcterms:created>
  <dcterms:modified xsi:type="dcterms:W3CDTF">2007-07-16T02:36:43Z</dcterms:modified>
  <cp:category/>
  <cp:version/>
  <cp:contentType/>
  <cp:contentStatus/>
</cp:coreProperties>
</file>