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5295" windowWidth="15330" windowHeight="6255" tabRatio="865" firstSheet="1" activeTab="4"/>
  </bookViews>
  <sheets>
    <sheet name="營業基金-損益綜計1" sheetId="1" r:id="rId1"/>
    <sheet name="營業基金-損益綜計2" sheetId="2" r:id="rId2"/>
    <sheet name="非營業(作業基金)-收支1" sheetId="3" r:id="rId3"/>
    <sheet name="非營業(作業基金)-收支2" sheetId="4" r:id="rId4"/>
    <sheet name="非營業(特別收入基金)-來源用途綜計" sheetId="5" r:id="rId5"/>
  </sheets>
  <externalReferences>
    <externalReference r:id="rId8"/>
  </externalReferences>
  <definedNames>
    <definedName name="\c">#REF!</definedName>
    <definedName name="_xlnm.Print_Area" localSheetId="2">'非營業(作業基金)-收支1'!$A$1:$G$33</definedName>
    <definedName name="_xlnm.Print_Area" localSheetId="3">'非營業(作業基金)-收支2'!$A$1:$W$33</definedName>
    <definedName name="_xlnm.Print_Area" localSheetId="4">'非營業(特別收入基金)-來源用途綜計'!$A$1:$L$24</definedName>
    <definedName name="_xlnm.Print_Area" localSheetId="0">'營業基金-損益綜計1'!$A$1:$I$34</definedName>
    <definedName name="_xlnm.Print_Area" localSheetId="1">'營業基金-損益綜計2'!$A$1:$I$32</definedName>
  </definedNames>
  <calcPr fullCalcOnLoad="1"/>
</workbook>
</file>

<file path=xl/sharedStrings.xml><?xml version="1.0" encoding="utf-8"?>
<sst xmlns="http://schemas.openxmlformats.org/spreadsheetml/2006/main" count="239" uniqueCount="144">
  <si>
    <t>單位:新臺幣元</t>
  </si>
  <si>
    <t>科          目</t>
  </si>
  <si>
    <t>%</t>
  </si>
  <si>
    <t>營業收入</t>
  </si>
  <si>
    <t xml:space="preserve">    勞務收入</t>
  </si>
  <si>
    <t xml:space="preserve">    其他營業收入</t>
  </si>
  <si>
    <t>營業成本</t>
  </si>
  <si>
    <t xml:space="preserve">    勞務成本</t>
  </si>
  <si>
    <t xml:space="preserve">    其他營業成本</t>
  </si>
  <si>
    <t>營業費用</t>
  </si>
  <si>
    <t xml:space="preserve">    業務費用</t>
  </si>
  <si>
    <t xml:space="preserve">    管理費用</t>
  </si>
  <si>
    <t>營業外收入</t>
  </si>
  <si>
    <t xml:space="preserve">    財務收入</t>
  </si>
  <si>
    <t xml:space="preserve">    其他營業外收入</t>
  </si>
  <si>
    <t>營業外費用</t>
  </si>
  <si>
    <t xml:space="preserve">    財務費用</t>
  </si>
  <si>
    <t xml:space="preserve">    其他營業外費用</t>
  </si>
  <si>
    <t>新竹縣地方產業股份有限公司</t>
  </si>
  <si>
    <t xml:space="preserve">    印刷出版廣告收入</t>
  </si>
  <si>
    <t>金額</t>
  </si>
  <si>
    <t xml:space="preserve">                                         </t>
  </si>
  <si>
    <t>單位決算</t>
  </si>
  <si>
    <t>綜計表</t>
  </si>
  <si>
    <t xml:space="preserve">   </t>
  </si>
  <si>
    <t>%</t>
  </si>
  <si>
    <t>新竹縣附屬</t>
  </si>
  <si>
    <t>單位決算</t>
  </si>
  <si>
    <t>特別收入基金來源</t>
  </si>
  <si>
    <t>、用途及餘絀綜計表</t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</si>
  <si>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</si>
  <si>
    <t>單位：新臺幣元</t>
  </si>
  <si>
    <t>基金別</t>
  </si>
  <si>
    <t>基金來源</t>
  </si>
  <si>
    <t>基金用途</t>
  </si>
  <si>
    <t>合計</t>
  </si>
  <si>
    <t>新竹縣附屬單位決算</t>
  </si>
  <si>
    <t xml:space="preserve">                損 益 綜 計 表</t>
  </si>
  <si>
    <t>(依收支科目分列)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</si>
  <si>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新臺幣元</t>
    </r>
  </si>
  <si>
    <t>上 年 度  決 算 數</t>
  </si>
  <si>
    <t>本                 年                度</t>
  </si>
  <si>
    <t>預 算 數</t>
  </si>
  <si>
    <t>比    較    增     減（－）</t>
  </si>
  <si>
    <t xml:space="preserve">金額   </t>
  </si>
  <si>
    <t xml:space="preserve">    銷貨收入</t>
  </si>
  <si>
    <t xml:space="preserve">    給氣收入</t>
  </si>
  <si>
    <t xml:space="preserve">    銷貨成本</t>
  </si>
  <si>
    <t xml:space="preserve">    輸儲成本</t>
  </si>
  <si>
    <t>營業毛利(毛損─)</t>
  </si>
  <si>
    <t xml:space="preserve">    其他營業費用</t>
  </si>
  <si>
    <t>營業利益(損失─)</t>
  </si>
  <si>
    <t xml:space="preserve">營業外利益（損失─) </t>
  </si>
  <si>
    <t>稅前純益(純損─)</t>
  </si>
  <si>
    <t>所得稅費用(利益─)</t>
  </si>
  <si>
    <t>本期純益（純損─）</t>
  </si>
  <si>
    <t>(依機關別分列)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</si>
  <si>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新臺幣元</t>
    </r>
  </si>
  <si>
    <t>科      目</t>
  </si>
  <si>
    <t xml:space="preserve"> 新竹縣瓦斯管理處</t>
  </si>
  <si>
    <t xml:space="preserve">  新竹肉品市場股份有限公司</t>
  </si>
  <si>
    <t>金  額</t>
  </si>
  <si>
    <t>金額</t>
  </si>
  <si>
    <t>%</t>
  </si>
  <si>
    <t>單位:新臺幣元</t>
  </si>
  <si>
    <t>期初累積賸餘                   （短絀-）</t>
  </si>
  <si>
    <t>期末累積賸餘                   （短絀-）</t>
  </si>
  <si>
    <t>本期賸餘                   （短絀-）</t>
  </si>
  <si>
    <t>本期賸餘                         （短絀-）</t>
  </si>
  <si>
    <t>本期賸餘                       （短絀-）</t>
  </si>
  <si>
    <t>社會處主管</t>
  </si>
  <si>
    <t xml:space="preserve">    社會福利基金</t>
  </si>
  <si>
    <t>縣政府主管</t>
  </si>
  <si>
    <t xml:space="preserve">    環境污染防制基金</t>
  </si>
  <si>
    <t>農業處主管</t>
  </si>
  <si>
    <t xml:space="preserve">    農業發展基金</t>
  </si>
  <si>
    <t>工務處主管</t>
  </si>
  <si>
    <t xml:space="preserve">    建築物無障礙設備與設施改善基金</t>
  </si>
  <si>
    <t>勞工處主管</t>
  </si>
  <si>
    <t xml:space="preserve">    身心障礙者就業基金</t>
  </si>
  <si>
    <t>可用預算數</t>
  </si>
  <si>
    <t>決算數與可用預算數比較</t>
  </si>
  <si>
    <t>新竹縣附屬單位決算</t>
  </si>
  <si>
    <t xml:space="preserve">              收 支 餘 絀 綜 計 表</t>
  </si>
  <si>
    <t>(依收支科目分列)</t>
  </si>
  <si>
    <t>科目</t>
  </si>
  <si>
    <t>預算數</t>
  </si>
  <si>
    <t>比較增 (+)減(-)</t>
  </si>
  <si>
    <t>金額</t>
  </si>
  <si>
    <t>業務收入</t>
  </si>
  <si>
    <t xml:space="preserve">    勞務收入</t>
  </si>
  <si>
    <t xml:space="preserve">    銷貨收入</t>
  </si>
  <si>
    <t xml:space="preserve">    租金及權利金收入</t>
  </si>
  <si>
    <t xml:space="preserve">    投融資業務收入</t>
  </si>
  <si>
    <r>
      <t xml:space="preserve">    </t>
    </r>
    <r>
      <rPr>
        <sz val="10"/>
        <rFont val="新細明體"/>
        <family val="1"/>
      </rPr>
      <t>醫療收入</t>
    </r>
  </si>
  <si>
    <t xml:space="preserve">    徵收收入</t>
  </si>
  <si>
    <t xml:space="preserve">    其他業務收入</t>
  </si>
  <si>
    <t>業務成本與費用</t>
  </si>
  <si>
    <t xml:space="preserve">    勞務成本</t>
  </si>
  <si>
    <t xml:space="preserve">    銷貨成本</t>
  </si>
  <si>
    <t xml:space="preserve">    投融資業務成本</t>
  </si>
  <si>
    <r>
      <t xml:space="preserve">    </t>
    </r>
    <r>
      <rPr>
        <sz val="10"/>
        <rFont val="新細明體"/>
        <family val="1"/>
      </rPr>
      <t>醫療成本</t>
    </r>
  </si>
  <si>
    <t xml:space="preserve">    保險成本</t>
  </si>
  <si>
    <t xml:space="preserve">    其他業務成本</t>
  </si>
  <si>
    <r>
      <t xml:space="preserve">    </t>
    </r>
    <r>
      <rPr>
        <sz val="10"/>
        <rFont val="新細明體"/>
        <family val="1"/>
      </rPr>
      <t>行銷及業務費用</t>
    </r>
  </si>
  <si>
    <t xml:space="preserve">    管理及總務費用</t>
  </si>
  <si>
    <t xml:space="preserve">    研究發展及訓練費用</t>
  </si>
  <si>
    <t xml:space="preserve">    其他業務費用</t>
  </si>
  <si>
    <t>業務賸餘(短絀─)</t>
  </si>
  <si>
    <t>業務外收入</t>
  </si>
  <si>
    <t xml:space="preserve">    財務收入</t>
  </si>
  <si>
    <t xml:space="preserve">    其他業務外收入</t>
  </si>
  <si>
    <t>業務外費用</t>
  </si>
  <si>
    <t xml:space="preserve">    財務費用</t>
  </si>
  <si>
    <t xml:space="preserve">    其他業務外費用</t>
  </si>
  <si>
    <t xml:space="preserve">業務外賸餘(短絀─) </t>
  </si>
  <si>
    <t>本期賸餘(短絀─)</t>
  </si>
  <si>
    <t>新竹縣附屬</t>
  </si>
  <si>
    <t>收支餘絀</t>
  </si>
  <si>
    <r>
      <t xml:space="preserve"> </t>
    </r>
    <r>
      <rPr>
        <sz val="12"/>
        <rFont val="標楷體"/>
        <family val="4"/>
      </rPr>
      <t xml:space="preserve">              </t>
    </r>
    <r>
      <rPr>
        <sz val="12"/>
        <rFont val="標楷體"/>
        <family val="4"/>
      </rPr>
      <t>(依基金別分列)</t>
    </r>
  </si>
  <si>
    <t>中華民國</t>
  </si>
  <si>
    <t>科    目</t>
  </si>
  <si>
    <t>衛生局暨各鄉鎮市衛生所醫療循環基金</t>
  </si>
  <si>
    <t>輔助公教人員購置住宅基金</t>
  </si>
  <si>
    <t>新竹縣實施平均地   權基金</t>
  </si>
  <si>
    <t>平均地權基金</t>
  </si>
  <si>
    <t>新竹科學工業園區特定區縣轄竹東鎮區段徵收開發計畫建設基金</t>
  </si>
  <si>
    <t>區段徵收開發計畫建設基金</t>
  </si>
  <si>
    <t>工業區開發管理基金</t>
  </si>
  <si>
    <t>市地重劃基金</t>
  </si>
  <si>
    <t>公有收費停車場基金</t>
  </si>
  <si>
    <t>公共造產基金</t>
  </si>
  <si>
    <t xml:space="preserve">業務外賸餘（短絀─) </t>
  </si>
  <si>
    <t>本期賸餘（短絀─）</t>
  </si>
  <si>
    <r>
      <t>決算數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</si>
  <si>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t>合             計(審定)</t>
  </si>
  <si>
    <t xml:space="preserve">決 算  數(審定)       </t>
  </si>
  <si>
    <r>
      <t>決算數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審定</t>
    </r>
    <r>
      <rPr>
        <sz val="12"/>
        <rFont val="Times New Roman"/>
        <family val="1"/>
      </rPr>
      <t>)</t>
    </r>
  </si>
  <si>
    <t>合            計(審定)</t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</si>
  <si>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  <r>
      <rPr>
        <sz val="16"/>
        <rFont val="Times New Roman"/>
        <family val="1"/>
      </rPr>
      <t xml:space="preserve"> 99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度</t>
    </r>
  </si>
  <si>
    <r>
      <t xml:space="preserve">        </t>
    </r>
    <r>
      <rPr>
        <sz val="16"/>
        <rFont val="標楷體"/>
        <family val="4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  <r>
      <rPr>
        <sz val="16"/>
        <rFont val="Times New Roman"/>
        <family val="1"/>
      </rPr>
      <t xml:space="preserve"> 99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度</t>
    </r>
  </si>
  <si>
    <t xml:space="preserve">                中 華 民 國 99 年 度</t>
  </si>
  <si>
    <t>99年度</t>
  </si>
  <si>
    <t>99 年 度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</si>
</sst>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0_);\-\ #,##0.00\ "/>
    <numFmt numFmtId="186" formatCode="#,##0.000_);\(#,##0.000\)"/>
    <numFmt numFmtId="187" formatCode="#,##0.0_);\(#,##0.0\)"/>
    <numFmt numFmtId="188" formatCode="#,##0_);\-\ #,##0\ "/>
    <numFmt numFmtId="189" formatCode="#,##0.0_);\-\ #,##0.0\ "/>
    <numFmt numFmtId="190" formatCode="#,##0.000_);\-\ #,##0.000\ "/>
    <numFmt numFmtId="191" formatCode="0.00_);[Red]\(0.00\)"/>
    <numFmt numFmtId="192" formatCode="0.0_);[Red]\(0.0\)"/>
    <numFmt numFmtId="193" formatCode="#,##0.00_);[Red]\(#,##0.00\)"/>
    <numFmt numFmtId="194" formatCode="_-* #,##0.0_-;\-* #,##0.0_-;_-* &quot;-&quot;_-;_-@_-"/>
    <numFmt numFmtId="195" formatCode="_-* #,##0.00_-;\-* #,##0.00_-;_-* &quot;-&quot;_-;_-@_-"/>
    <numFmt numFmtId="196" formatCode="_-0.00_-"/>
    <numFmt numFmtId="197" formatCode="_-#,##0.00_-"/>
    <numFmt numFmtId="198" formatCode="\-#,##0.00_-"/>
    <numFmt numFmtId="199" formatCode="#,##0.00_-"/>
    <numFmt numFmtId="200" formatCode="0_);[Red]\(0\)"/>
    <numFmt numFmtId="201" formatCode="#,##0.000;\-#,##0.000"/>
    <numFmt numFmtId="202" formatCode="#,##0.0000;\-#,##0.0000"/>
    <numFmt numFmtId="203" formatCode="#,##0.0;\-#,##0.0"/>
    <numFmt numFmtId="204" formatCode="0.000_);[Red]\(0.000\)"/>
    <numFmt numFmtId="205" formatCode="#,##0.00_ "/>
    <numFmt numFmtId="206" formatCode="0.00_ "/>
    <numFmt numFmtId="207" formatCode="0.00_ ;[Red]\-0.00\ "/>
    <numFmt numFmtId="208" formatCode="#,##0_);[Red]\(#,##0\)"/>
    <numFmt numFmtId="209" formatCode="#,##0_ "/>
  </numFmts>
  <fonts count="26">
    <font>
      <sz val="12"/>
      <name val="標楷體"/>
      <family val="4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u val="single"/>
      <sz val="22"/>
      <name val="雅真中楷"/>
      <family val="3"/>
    </font>
    <font>
      <sz val="9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u val="single"/>
      <sz val="24"/>
      <name val="標楷體"/>
      <family val="4"/>
    </font>
    <font>
      <sz val="22"/>
      <name val="標楷體"/>
      <family val="4"/>
    </font>
    <font>
      <sz val="16"/>
      <name val="Times New Roman"/>
      <family val="1"/>
    </font>
    <font>
      <u val="single"/>
      <sz val="22"/>
      <name val="標楷體"/>
      <family val="4"/>
    </font>
    <font>
      <sz val="12"/>
      <name val="細明體"/>
      <family val="3"/>
    </font>
    <font>
      <sz val="16"/>
      <name val="新細明體"/>
      <family val="1"/>
    </font>
    <font>
      <u val="single"/>
      <sz val="12"/>
      <name val="新細明體"/>
      <family val="1"/>
    </font>
    <font>
      <sz val="10"/>
      <name val="Times New Roman"/>
      <family val="1"/>
    </font>
    <font>
      <sz val="16"/>
      <name val="雅真中楷"/>
      <family val="3"/>
    </font>
    <font>
      <sz val="9"/>
      <name val="細明體"/>
      <family val="3"/>
    </font>
    <font>
      <u val="single"/>
      <sz val="12"/>
      <name val="標楷體"/>
      <family val="4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9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39" fontId="8" fillId="0" borderId="0" xfId="16" applyFont="1" applyFill="1" applyAlignment="1" applyProtection="1">
      <alignment horizontal="centerContinuous" vertical="center"/>
      <protection locked="0"/>
    </xf>
    <xf numFmtId="39" fontId="8" fillId="0" borderId="0" xfId="16" applyFont="1" applyFill="1" applyAlignment="1" applyProtection="1">
      <alignment vertical="center"/>
      <protection locked="0"/>
    </xf>
    <xf numFmtId="185" fontId="6" fillId="0" borderId="1" xfId="16" applyNumberFormat="1" applyFont="1" applyFill="1" applyBorder="1" applyAlignment="1" applyProtection="1">
      <alignment vertical="center" shrinkToFit="1"/>
      <protection/>
    </xf>
    <xf numFmtId="39" fontId="11" fillId="0" borderId="0" xfId="16" applyFont="1" applyFill="1" applyAlignment="1">
      <alignment horizontal="left" vertical="center"/>
      <protection/>
    </xf>
    <xf numFmtId="185" fontId="8" fillId="0" borderId="0" xfId="16" applyNumberFormat="1" applyFont="1" applyFill="1" applyAlignment="1">
      <alignment vertical="center"/>
      <protection/>
    </xf>
    <xf numFmtId="39" fontId="1" fillId="0" borderId="0" xfId="16" applyFill="1" applyAlignment="1">
      <alignment vertical="center"/>
      <protection/>
    </xf>
    <xf numFmtId="39" fontId="13" fillId="0" borderId="0" xfId="16" applyFont="1" applyFill="1" applyBorder="1" applyAlignment="1">
      <alignment horizontal="center" vertical="center"/>
      <protection/>
    </xf>
    <xf numFmtId="39" fontId="1" fillId="0" borderId="0" xfId="16" applyFill="1">
      <alignment/>
      <protection/>
    </xf>
    <xf numFmtId="185" fontId="8" fillId="0" borderId="0" xfId="16" applyNumberFormat="1" applyFont="1" applyFill="1" applyBorder="1" applyAlignment="1">
      <alignment vertical="center"/>
      <protection/>
    </xf>
    <xf numFmtId="185" fontId="6" fillId="0" borderId="2" xfId="16" applyNumberFormat="1" applyFont="1" applyFill="1" applyBorder="1" applyAlignment="1" applyProtection="1">
      <alignment vertical="center" shrinkToFit="1"/>
      <protection/>
    </xf>
    <xf numFmtId="0" fontId="12" fillId="0" borderId="0" xfId="0" applyFont="1" applyFill="1" applyAlignment="1">
      <alignment horizontal="center" vertical="center"/>
    </xf>
    <xf numFmtId="39" fontId="0" fillId="0" borderId="0" xfId="16" applyFont="1" applyFill="1" applyBorder="1" applyAlignment="1" applyProtection="1">
      <alignment horizontal="right"/>
      <protection locked="0"/>
    </xf>
    <xf numFmtId="185" fontId="7" fillId="0" borderId="0" xfId="16" applyNumberFormat="1" applyFont="1" applyFill="1" applyBorder="1" applyAlignment="1" applyProtection="1">
      <alignment horizontal="left" vertical="center"/>
      <protection/>
    </xf>
    <xf numFmtId="185" fontId="6" fillId="0" borderId="3" xfId="16" applyNumberFormat="1" applyFont="1" applyFill="1" applyBorder="1" applyAlignment="1" applyProtection="1">
      <alignment vertical="center" shrinkToFit="1"/>
      <protection/>
    </xf>
    <xf numFmtId="185" fontId="1" fillId="0" borderId="0" xfId="16" applyNumberFormat="1" applyFill="1" applyAlignment="1">
      <alignment vertical="center"/>
      <protection/>
    </xf>
    <xf numFmtId="39" fontId="1" fillId="0" borderId="0" xfId="16" applyFill="1" applyAlignment="1">
      <alignment horizontal="centerContinuous" vertical="center"/>
      <protection/>
    </xf>
    <xf numFmtId="39" fontId="1" fillId="0" borderId="0" xfId="16" applyFill="1" applyAlignment="1">
      <alignment horizontal="centerContinuous"/>
      <protection/>
    </xf>
    <xf numFmtId="39" fontId="1" fillId="0" borderId="0" xfId="16" applyFill="1" applyBorder="1" applyAlignment="1">
      <alignment horizontal="centerContinuous" vertical="center"/>
      <protection/>
    </xf>
    <xf numFmtId="39" fontId="1" fillId="0" borderId="0" xfId="16" applyFill="1" applyBorder="1">
      <alignment/>
      <protection/>
    </xf>
    <xf numFmtId="39" fontId="1" fillId="0" borderId="0" xfId="16" applyFill="1" applyBorder="1" applyAlignment="1">
      <alignment vertical="center"/>
      <protection/>
    </xf>
    <xf numFmtId="185" fontId="7" fillId="0" borderId="0" xfId="16" applyNumberFormat="1" applyFont="1" applyFill="1" applyBorder="1" applyAlignment="1">
      <alignment vertical="center"/>
      <protection/>
    </xf>
    <xf numFmtId="185" fontId="7" fillId="0" borderId="0" xfId="16" applyNumberFormat="1" applyFont="1" applyFill="1" applyBorder="1" applyAlignment="1" applyProtection="1">
      <alignment horizontal="center" vertical="center"/>
      <protection/>
    </xf>
    <xf numFmtId="185" fontId="1" fillId="0" borderId="0" xfId="16" applyNumberFormat="1" applyFill="1" applyBorder="1" applyAlignment="1">
      <alignment vertical="center"/>
      <protection/>
    </xf>
    <xf numFmtId="185" fontId="18" fillId="0" borderId="4" xfId="16" applyNumberFormat="1" applyFont="1" applyFill="1" applyBorder="1" applyAlignment="1">
      <alignment vertical="center"/>
      <protection/>
    </xf>
    <xf numFmtId="185" fontId="1" fillId="0" borderId="4" xfId="16" applyNumberFormat="1" applyFont="1" applyFill="1" applyBorder="1" applyAlignment="1">
      <alignment vertical="center" shrinkToFit="1"/>
      <protection/>
    </xf>
    <xf numFmtId="185" fontId="7" fillId="0" borderId="4" xfId="16" applyNumberFormat="1" applyFont="1" applyFill="1" applyBorder="1" applyAlignment="1" applyProtection="1">
      <alignment horizontal="left" vertical="center"/>
      <protection/>
    </xf>
    <xf numFmtId="185" fontId="1" fillId="0" borderId="4" xfId="16" applyNumberFormat="1" applyFill="1" applyBorder="1" applyAlignment="1">
      <alignment vertical="center"/>
      <protection/>
    </xf>
    <xf numFmtId="185" fontId="18" fillId="0" borderId="0" xfId="16" applyNumberFormat="1" applyFont="1" applyFill="1" applyBorder="1" applyAlignment="1">
      <alignment vertical="center"/>
      <protection/>
    </xf>
    <xf numFmtId="185" fontId="1" fillId="0" borderId="0" xfId="16" applyNumberFormat="1" applyFont="1" applyFill="1" applyBorder="1" applyAlignment="1">
      <alignment vertical="center" shrinkToFit="1"/>
      <protection/>
    </xf>
    <xf numFmtId="185" fontId="7" fillId="0" borderId="0" xfId="16" applyNumberFormat="1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>
      <alignment vertical="center"/>
    </xf>
    <xf numFmtId="185" fontId="7" fillId="0" borderId="0" xfId="16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39" fontId="19" fillId="0" borderId="0" xfId="16" applyFont="1" applyFill="1" applyAlignment="1" applyProtection="1">
      <alignment horizontal="centerContinuous" vertical="center"/>
      <protection locked="0"/>
    </xf>
    <xf numFmtId="39" fontId="19" fillId="0" borderId="0" xfId="16" applyFont="1" applyFill="1" applyAlignment="1" applyProtection="1">
      <alignment vertical="center"/>
      <protection locked="0"/>
    </xf>
    <xf numFmtId="185" fontId="10" fillId="0" borderId="0" xfId="16" applyNumberFormat="1" applyFont="1" applyFill="1" applyBorder="1" applyAlignment="1" applyProtection="1">
      <alignment horizontal="left" vertical="center"/>
      <protection locked="0"/>
    </xf>
    <xf numFmtId="185" fontId="10" fillId="0" borderId="0" xfId="16" applyNumberFormat="1" applyFont="1" applyFill="1" applyBorder="1" applyAlignment="1" applyProtection="1">
      <alignment vertical="center"/>
      <protection locked="0"/>
    </xf>
    <xf numFmtId="185" fontId="7" fillId="0" borderId="0" xfId="16" applyNumberFormat="1" applyFont="1" applyFill="1" applyBorder="1" applyAlignment="1" applyProtection="1">
      <alignment vertical="center"/>
      <protection locked="0"/>
    </xf>
    <xf numFmtId="185" fontId="9" fillId="0" borderId="0" xfId="16" applyNumberFormat="1" applyFont="1" applyFill="1" applyBorder="1" applyAlignment="1" applyProtection="1">
      <alignment horizontal="left" vertical="center"/>
      <protection locked="0"/>
    </xf>
    <xf numFmtId="185" fontId="9" fillId="0" borderId="0" xfId="16" applyNumberFormat="1" applyFont="1" applyFill="1" applyBorder="1" applyAlignment="1" applyProtection="1">
      <alignment vertical="center"/>
      <protection locked="0"/>
    </xf>
    <xf numFmtId="185" fontId="9" fillId="0" borderId="0" xfId="16" applyNumberFormat="1" applyFont="1" applyFill="1" applyAlignment="1" applyProtection="1">
      <alignment vertical="center"/>
      <protection locked="0"/>
    </xf>
    <xf numFmtId="185" fontId="11" fillId="0" borderId="0" xfId="16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85" fontId="8" fillId="0" borderId="0" xfId="16" applyNumberFormat="1" applyFont="1" applyFill="1" applyAlignment="1" applyProtection="1">
      <alignment vertical="center"/>
      <protection locked="0"/>
    </xf>
    <xf numFmtId="200" fontId="15" fillId="0" borderId="0" xfId="16" applyNumberFormat="1" applyFont="1" applyFill="1" applyAlignment="1" applyProtection="1">
      <alignment horizontal="center" vertical="center"/>
      <protection locked="0"/>
    </xf>
    <xf numFmtId="185" fontId="20" fillId="0" borderId="0" xfId="16" applyNumberFormat="1" applyFont="1" applyFill="1" applyAlignment="1" applyProtection="1">
      <alignment vertical="center"/>
      <protection locked="0"/>
    </xf>
    <xf numFmtId="39" fontId="12" fillId="0" borderId="0" xfId="16" applyFont="1" applyFill="1" applyBorder="1" applyAlignment="1" applyProtection="1">
      <alignment horizontal="left" vertical="center"/>
      <protection locked="0"/>
    </xf>
    <xf numFmtId="200" fontId="12" fillId="0" borderId="0" xfId="0" applyNumberFormat="1" applyFont="1" applyFill="1" applyAlignment="1">
      <alignment horizontal="center" vertical="center"/>
    </xf>
    <xf numFmtId="39" fontId="0" fillId="0" borderId="0" xfId="16" applyFont="1" applyFill="1" applyAlignment="1" applyProtection="1">
      <alignment horizontal="centerContinuous" vertical="center"/>
      <protection locked="0"/>
    </xf>
    <xf numFmtId="39" fontId="13" fillId="0" borderId="0" xfId="16" applyFont="1" applyFill="1" applyBorder="1" applyAlignment="1" applyProtection="1">
      <alignment horizontal="left" vertical="center"/>
      <protection locked="0"/>
    </xf>
    <xf numFmtId="200" fontId="0" fillId="0" borderId="0" xfId="16" applyNumberFormat="1" applyFont="1" applyFill="1" applyAlignment="1" applyProtection="1">
      <alignment horizontal="centerContinuous" vertical="center"/>
      <protection locked="0"/>
    </xf>
    <xf numFmtId="185" fontId="0" fillId="0" borderId="0" xfId="16" applyNumberFormat="1" applyFont="1" applyFill="1" applyAlignment="1" applyProtection="1">
      <alignment vertical="center"/>
      <protection locked="0"/>
    </xf>
    <xf numFmtId="200" fontId="0" fillId="0" borderId="0" xfId="16" applyNumberFormat="1" applyFont="1" applyFill="1" applyAlignment="1" applyProtection="1">
      <alignment vertical="center"/>
      <protection locked="0"/>
    </xf>
    <xf numFmtId="200" fontId="0" fillId="0" borderId="0" xfId="16" applyNumberFormat="1" applyFont="1" applyFill="1" applyBorder="1" applyAlignment="1" applyProtection="1">
      <alignment vertical="center"/>
      <protection locked="0"/>
    </xf>
    <xf numFmtId="185" fontId="8" fillId="0" borderId="0" xfId="16" applyNumberFormat="1" applyFont="1" applyFill="1" applyBorder="1" applyAlignment="1" applyProtection="1">
      <alignment vertical="center"/>
      <protection locked="0"/>
    </xf>
    <xf numFmtId="200" fontId="8" fillId="0" borderId="0" xfId="16" applyNumberFormat="1" applyFont="1" applyFill="1" applyAlignment="1" applyProtection="1">
      <alignment vertical="center"/>
      <protection locked="0"/>
    </xf>
    <xf numFmtId="200" fontId="8" fillId="0" borderId="0" xfId="16" applyNumberFormat="1" applyFont="1" applyFill="1" applyBorder="1" applyAlignment="1" applyProtection="1">
      <alignment vertical="center"/>
      <protection locked="0"/>
    </xf>
    <xf numFmtId="185" fontId="7" fillId="0" borderId="6" xfId="16" applyNumberFormat="1" applyFont="1" applyFill="1" applyBorder="1" applyAlignment="1" applyProtection="1">
      <alignment horizontal="center" vertical="center"/>
      <protection/>
    </xf>
    <xf numFmtId="185" fontId="7" fillId="0" borderId="6" xfId="16" applyNumberFormat="1" applyFont="1" applyFill="1" applyBorder="1" applyAlignment="1" applyProtection="1">
      <alignment horizontal="distributed" vertical="center"/>
      <protection/>
    </xf>
    <xf numFmtId="185" fontId="7" fillId="0" borderId="1" xfId="16" applyNumberFormat="1" applyFont="1" applyFill="1" applyBorder="1" applyAlignment="1" applyProtection="1">
      <alignment horizontal="distributed" vertical="center"/>
      <protection/>
    </xf>
    <xf numFmtId="185" fontId="7" fillId="0" borderId="2" xfId="16" applyNumberFormat="1" applyFont="1" applyFill="1" applyBorder="1" applyAlignment="1" applyProtection="1">
      <alignment horizontal="center" vertical="center"/>
      <protection/>
    </xf>
    <xf numFmtId="185" fontId="7" fillId="0" borderId="7" xfId="16" applyNumberFormat="1" applyFont="1" applyFill="1" applyBorder="1" applyAlignment="1" applyProtection="1">
      <alignment vertical="center" shrinkToFit="1"/>
      <protection/>
    </xf>
    <xf numFmtId="185" fontId="7" fillId="0" borderId="6" xfId="16" applyNumberFormat="1" applyFont="1" applyFill="1" applyBorder="1" applyAlignment="1" applyProtection="1">
      <alignment vertical="center" shrinkToFit="1"/>
      <protection/>
    </xf>
    <xf numFmtId="39" fontId="7" fillId="0" borderId="6" xfId="16" applyFont="1" applyFill="1" applyBorder="1" applyAlignment="1" applyProtection="1" quotePrefix="1">
      <alignment vertical="center"/>
      <protection locked="0"/>
    </xf>
    <xf numFmtId="185" fontId="7" fillId="0" borderId="8" xfId="16" applyNumberFormat="1" applyFont="1" applyFill="1" applyBorder="1" applyAlignment="1" applyProtection="1">
      <alignment vertical="center" shrinkToFit="1"/>
      <protection/>
    </xf>
    <xf numFmtId="185" fontId="7" fillId="0" borderId="9" xfId="16" applyNumberFormat="1" applyFont="1" applyFill="1" applyBorder="1" applyAlignment="1" applyProtection="1">
      <alignment vertical="center" shrinkToFit="1"/>
      <protection/>
    </xf>
    <xf numFmtId="185" fontId="7" fillId="0" borderId="1" xfId="16" applyNumberFormat="1" applyFont="1" applyFill="1" applyBorder="1" applyAlignment="1" applyProtection="1">
      <alignment vertical="center" shrinkToFit="1"/>
      <protection/>
    </xf>
    <xf numFmtId="39" fontId="7" fillId="0" borderId="1" xfId="16" applyFont="1" applyFill="1" applyBorder="1" applyAlignment="1" applyProtection="1">
      <alignment vertical="center"/>
      <protection locked="0"/>
    </xf>
    <xf numFmtId="185" fontId="7" fillId="0" borderId="2" xfId="16" applyNumberFormat="1" applyFont="1" applyFill="1" applyBorder="1" applyAlignment="1" applyProtection="1">
      <alignment vertical="center" shrinkToFit="1"/>
      <protection/>
    </xf>
    <xf numFmtId="185" fontId="7" fillId="0" borderId="10" xfId="16" applyNumberFormat="1" applyFont="1" applyFill="1" applyBorder="1" applyAlignment="1" applyProtection="1">
      <alignment vertical="center" shrinkToFit="1"/>
      <protection/>
    </xf>
    <xf numFmtId="185" fontId="7" fillId="0" borderId="3" xfId="16" applyNumberFormat="1" applyFont="1" applyFill="1" applyBorder="1" applyAlignment="1" applyProtection="1">
      <alignment vertical="center" shrinkToFit="1"/>
      <protection/>
    </xf>
    <xf numFmtId="39" fontId="7" fillId="0" borderId="3" xfId="16" applyFont="1" applyFill="1" applyBorder="1" applyAlignment="1" applyProtection="1" quotePrefix="1">
      <alignment vertical="center"/>
      <protection locked="0"/>
    </xf>
    <xf numFmtId="185" fontId="7" fillId="0" borderId="11" xfId="16" applyNumberFormat="1" applyFont="1" applyFill="1" applyBorder="1" applyAlignment="1" applyProtection="1">
      <alignment vertical="center" shrinkToFit="1"/>
      <protection/>
    </xf>
    <xf numFmtId="39" fontId="0" fillId="0" borderId="0" xfId="16" applyFont="1" applyFill="1" applyAlignment="1">
      <alignment horizontal="centerContinuous" vertical="center"/>
      <protection/>
    </xf>
    <xf numFmtId="39" fontId="0" fillId="0" borderId="0" xfId="16" applyFont="1" applyFill="1" applyAlignment="1">
      <alignment horizontal="centerContinuous"/>
      <protection/>
    </xf>
    <xf numFmtId="39" fontId="0" fillId="0" borderId="0" xfId="16" applyFont="1" applyFill="1" applyAlignment="1">
      <alignment vertical="center"/>
      <protection/>
    </xf>
    <xf numFmtId="39" fontId="1" fillId="0" borderId="0" xfId="16" applyFont="1" applyFill="1" applyAlignment="1">
      <alignment vertical="center"/>
      <protection/>
    </xf>
    <xf numFmtId="39" fontId="0" fillId="0" borderId="0" xfId="16" applyFont="1" applyFill="1" applyBorder="1" applyAlignment="1">
      <alignment horizontal="centerContinuous" vertical="center"/>
      <protection/>
    </xf>
    <xf numFmtId="39" fontId="0" fillId="0" borderId="0" xfId="16" applyFont="1" applyFill="1" applyBorder="1">
      <alignment/>
      <protection/>
    </xf>
    <xf numFmtId="39" fontId="0" fillId="0" borderId="0" xfId="16" applyFont="1" applyFill="1" applyBorder="1" applyAlignment="1">
      <alignment vertical="center"/>
      <protection/>
    </xf>
    <xf numFmtId="39" fontId="1" fillId="0" borderId="0" xfId="16" applyFont="1" applyFill="1">
      <alignment/>
      <protection/>
    </xf>
    <xf numFmtId="49" fontId="7" fillId="0" borderId="12" xfId="16" applyNumberFormat="1" applyFont="1" applyFill="1" applyBorder="1" applyAlignment="1">
      <alignment horizontal="distributed" vertical="center" wrapText="1"/>
      <protection/>
    </xf>
    <xf numFmtId="49" fontId="7" fillId="0" borderId="13" xfId="16" applyNumberFormat="1" applyFont="1" applyFill="1" applyBorder="1" applyAlignment="1">
      <alignment horizontal="distributed" vertical="center" wrapText="1"/>
      <protection/>
    </xf>
    <xf numFmtId="39" fontId="7" fillId="0" borderId="7" xfId="16" applyFont="1" applyFill="1" applyBorder="1" applyAlignment="1" applyProtection="1" quotePrefix="1">
      <alignment vertical="center"/>
      <protection locked="0"/>
    </xf>
    <xf numFmtId="185" fontId="6" fillId="0" borderId="6" xfId="16" applyNumberFormat="1" applyFont="1" applyFill="1" applyBorder="1" applyAlignment="1" applyProtection="1">
      <alignment vertical="center" shrinkToFit="1"/>
      <protection/>
    </xf>
    <xf numFmtId="185" fontId="6" fillId="0" borderId="8" xfId="16" applyNumberFormat="1" applyFont="1" applyFill="1" applyBorder="1" applyAlignment="1" applyProtection="1">
      <alignment vertical="center" shrinkToFit="1"/>
      <protection/>
    </xf>
    <xf numFmtId="39" fontId="7" fillId="0" borderId="9" xfId="16" applyFont="1" applyFill="1" applyBorder="1" applyAlignment="1" applyProtection="1">
      <alignment vertical="center"/>
      <protection locked="0"/>
    </xf>
    <xf numFmtId="39" fontId="7" fillId="0" borderId="10" xfId="16" applyFont="1" applyFill="1" applyBorder="1" applyAlignment="1" applyProtection="1" quotePrefix="1">
      <alignment vertical="center"/>
      <protection locked="0"/>
    </xf>
    <xf numFmtId="185" fontId="6" fillId="0" borderId="11" xfId="16" applyNumberFormat="1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horizontal="center" vertical="center"/>
    </xf>
    <xf numFmtId="185" fontId="7" fillId="0" borderId="12" xfId="16" applyNumberFormat="1" applyFont="1" applyFill="1" applyBorder="1" applyAlignment="1" applyProtection="1">
      <alignment horizontal="distributed" vertical="center" shrinkToFit="1"/>
      <protection locked="0"/>
    </xf>
    <xf numFmtId="185" fontId="7" fillId="0" borderId="13" xfId="16" applyNumberFormat="1" applyFont="1" applyFill="1" applyBorder="1" applyAlignment="1" applyProtection="1">
      <alignment horizontal="distributed" vertical="center" shrinkToFit="1"/>
      <protection locked="0"/>
    </xf>
    <xf numFmtId="0" fontId="7" fillId="0" borderId="9" xfId="15" applyFont="1" applyFill="1" applyBorder="1" applyAlignment="1" applyProtection="1">
      <alignment vertical="center" shrinkToFit="1"/>
      <protection hidden="1"/>
    </xf>
    <xf numFmtId="185" fontId="7" fillId="0" borderId="1" xfId="16" applyNumberFormat="1" applyFont="1" applyFill="1" applyBorder="1" applyAlignment="1" applyProtection="1">
      <alignment vertical="center" shrinkToFit="1"/>
      <protection locked="0"/>
    </xf>
    <xf numFmtId="185" fontId="7" fillId="0" borderId="2" xfId="16" applyNumberFormat="1" applyFont="1" applyFill="1" applyBorder="1" applyAlignment="1" applyProtection="1">
      <alignment vertical="center" shrinkToFit="1"/>
      <protection locked="0"/>
    </xf>
    <xf numFmtId="0" fontId="21" fillId="0" borderId="9" xfId="15" applyFont="1" applyFill="1" applyBorder="1" applyAlignment="1" applyProtection="1">
      <alignment vertical="center" shrinkToFit="1"/>
      <protection hidden="1"/>
    </xf>
    <xf numFmtId="0" fontId="7" fillId="0" borderId="9" xfId="15" applyFont="1" applyFill="1" applyBorder="1" applyAlignment="1" applyProtection="1" quotePrefix="1">
      <alignment vertical="center" shrinkToFit="1"/>
      <protection hidden="1"/>
    </xf>
    <xf numFmtId="0" fontId="7" fillId="0" borderId="10" xfId="15" applyFont="1" applyFill="1" applyBorder="1" applyAlignment="1" applyProtection="1">
      <alignment vertical="center" shrinkToFit="1"/>
      <protection hidden="1"/>
    </xf>
    <xf numFmtId="185" fontId="7" fillId="0" borderId="3" xfId="16" applyNumberFormat="1" applyFont="1" applyFill="1" applyBorder="1" applyAlignment="1" applyProtection="1">
      <alignment vertical="center" shrinkToFit="1"/>
      <protection locked="0"/>
    </xf>
    <xf numFmtId="185" fontId="7" fillId="0" borderId="11" xfId="16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right" vertical="center"/>
    </xf>
    <xf numFmtId="49" fontId="7" fillId="0" borderId="14" xfId="16" applyNumberFormat="1" applyFont="1" applyFill="1" applyBorder="1" applyAlignment="1" applyProtection="1">
      <alignment horizontal="distributed" vertical="center"/>
      <protection locked="0"/>
    </xf>
    <xf numFmtId="49" fontId="7" fillId="0" borderId="6" xfId="16" applyNumberFormat="1" applyFont="1" applyFill="1" applyBorder="1" applyAlignment="1" applyProtection="1">
      <alignment horizontal="distributed" vertical="center" shrinkToFit="1"/>
      <protection locked="0"/>
    </xf>
    <xf numFmtId="49" fontId="7" fillId="0" borderId="6" xfId="0" applyNumberFormat="1" applyFont="1" applyFill="1" applyBorder="1" applyAlignment="1">
      <alignment horizontal="distributed" vertical="center" shrinkToFit="1"/>
    </xf>
    <xf numFmtId="49" fontId="7" fillId="0" borderId="12" xfId="16" applyNumberFormat="1" applyFont="1" applyFill="1" applyBorder="1" applyAlignment="1" applyProtection="1">
      <alignment horizontal="distributed" vertical="center" shrinkToFit="1"/>
      <protection locked="0"/>
    </xf>
    <xf numFmtId="49" fontId="7" fillId="0" borderId="12" xfId="0" applyNumberFormat="1" applyFont="1" applyFill="1" applyBorder="1" applyAlignment="1">
      <alignment horizontal="distributed" vertical="center" shrinkToFit="1"/>
    </xf>
    <xf numFmtId="49" fontId="7" fillId="0" borderId="6" xfId="16" applyNumberFormat="1" applyFont="1" applyFill="1" applyBorder="1" applyAlignment="1" applyProtection="1">
      <alignment horizontal="distributed" vertical="center"/>
      <protection locked="0"/>
    </xf>
    <xf numFmtId="49" fontId="7" fillId="0" borderId="8" xfId="0" applyNumberFormat="1" applyFont="1" applyFill="1" applyBorder="1" applyAlignment="1">
      <alignment horizontal="distributed" vertical="center" shrinkToFit="1"/>
    </xf>
    <xf numFmtId="0" fontId="7" fillId="0" borderId="7" xfId="15" applyFont="1" applyFill="1" applyBorder="1" applyAlignment="1" applyProtection="1">
      <alignment vertical="center"/>
      <protection hidden="1"/>
    </xf>
    <xf numFmtId="185" fontId="7" fillId="0" borderId="6" xfId="16" applyNumberFormat="1" applyFont="1" applyFill="1" applyBorder="1" applyAlignment="1" applyProtection="1">
      <alignment vertical="center" shrinkToFit="1"/>
      <protection locked="0"/>
    </xf>
    <xf numFmtId="2" fontId="7" fillId="0" borderId="6" xfId="16" applyNumberFormat="1" applyFont="1" applyFill="1" applyBorder="1" applyAlignment="1" applyProtection="1">
      <alignment vertical="center" shrinkToFit="1"/>
      <protection locked="0"/>
    </xf>
    <xf numFmtId="2" fontId="7" fillId="0" borderId="1" xfId="16" applyNumberFormat="1" applyFont="1" applyFill="1" applyBorder="1" applyAlignment="1" applyProtection="1">
      <alignment vertical="center" shrinkToFit="1"/>
      <protection locked="0"/>
    </xf>
    <xf numFmtId="200" fontId="7" fillId="0" borderId="1" xfId="16" applyNumberFormat="1" applyFont="1" applyFill="1" applyBorder="1" applyAlignment="1" applyProtection="1">
      <alignment vertical="center" shrinkToFit="1"/>
      <protection locked="0"/>
    </xf>
    <xf numFmtId="2" fontId="7" fillId="0" borderId="2" xfId="16" applyNumberFormat="1" applyFont="1" applyFill="1" applyBorder="1" applyAlignment="1" applyProtection="1">
      <alignment vertical="center" shrinkToFit="1"/>
      <protection locked="0"/>
    </xf>
    <xf numFmtId="185" fontId="7" fillId="0" borderId="6" xfId="16" applyNumberFormat="1" applyFont="1" applyFill="1" applyBorder="1" applyAlignment="1" applyProtection="1">
      <alignment vertical="center"/>
      <protection locked="0"/>
    </xf>
    <xf numFmtId="2" fontId="7" fillId="0" borderId="8" xfId="16" applyNumberFormat="1" applyFont="1" applyFill="1" applyBorder="1" applyAlignment="1" applyProtection="1">
      <alignment vertical="center" shrinkToFit="1"/>
      <protection locked="0"/>
    </xf>
    <xf numFmtId="0" fontId="7" fillId="0" borderId="9" xfId="15" applyFont="1" applyFill="1" applyBorder="1" applyAlignment="1" applyProtection="1">
      <alignment vertical="center"/>
      <protection hidden="1"/>
    </xf>
    <xf numFmtId="185" fontId="7" fillId="0" borderId="1" xfId="16" applyNumberFormat="1" applyFont="1" applyFill="1" applyBorder="1" applyAlignment="1" applyProtection="1">
      <alignment vertical="center"/>
      <protection locked="0"/>
    </xf>
    <xf numFmtId="0" fontId="21" fillId="0" borderId="9" xfId="15" applyFont="1" applyFill="1" applyBorder="1" applyAlignment="1" applyProtection="1">
      <alignment vertical="center"/>
      <protection hidden="1"/>
    </xf>
    <xf numFmtId="0" fontId="7" fillId="0" borderId="9" xfId="15" applyFont="1" applyFill="1" applyBorder="1" applyAlignment="1" applyProtection="1" quotePrefix="1">
      <alignment vertical="center"/>
      <protection hidden="1"/>
    </xf>
    <xf numFmtId="0" fontId="7" fillId="0" borderId="10" xfId="15" applyFont="1" applyFill="1" applyBorder="1" applyAlignment="1" applyProtection="1">
      <alignment vertical="center"/>
      <protection hidden="1"/>
    </xf>
    <xf numFmtId="2" fontId="7" fillId="0" borderId="3" xfId="16" applyNumberFormat="1" applyFont="1" applyFill="1" applyBorder="1" applyAlignment="1" applyProtection="1">
      <alignment vertical="center" shrinkToFit="1"/>
      <protection locked="0"/>
    </xf>
    <xf numFmtId="200" fontId="7" fillId="0" borderId="3" xfId="16" applyNumberFormat="1" applyFont="1" applyFill="1" applyBorder="1" applyAlignment="1" applyProtection="1">
      <alignment vertical="center" shrinkToFit="1"/>
      <protection locked="0"/>
    </xf>
    <xf numFmtId="2" fontId="7" fillId="0" borderId="11" xfId="16" applyNumberFormat="1" applyFont="1" applyFill="1" applyBorder="1" applyAlignment="1" applyProtection="1">
      <alignment vertical="center" shrinkToFit="1"/>
      <protection locked="0"/>
    </xf>
    <xf numFmtId="185" fontId="7" fillId="0" borderId="3" xfId="16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center" indent="11"/>
    </xf>
    <xf numFmtId="0" fontId="0" fillId="0" borderId="0" xfId="0" applyFont="1" applyFill="1" applyAlignment="1">
      <alignment/>
    </xf>
    <xf numFmtId="0" fontId="13" fillId="0" borderId="5" xfId="0" applyFont="1" applyFill="1" applyBorder="1" applyAlignment="1">
      <alignment horizontal="center" vertical="center"/>
    </xf>
    <xf numFmtId="205" fontId="8" fillId="0" borderId="12" xfId="0" applyNumberFormat="1" applyFont="1" applyFill="1" applyBorder="1" applyAlignment="1">
      <alignment horizontal="distributed" vertical="center" wrapText="1"/>
    </xf>
    <xf numFmtId="205" fontId="8" fillId="0" borderId="12" xfId="0" applyNumberFormat="1" applyFont="1" applyFill="1" applyBorder="1" applyAlignment="1">
      <alignment horizontal="center" vertical="center" wrapText="1"/>
    </xf>
    <xf numFmtId="205" fontId="7" fillId="0" borderId="7" xfId="0" applyNumberFormat="1" applyFont="1" applyFill="1" applyBorder="1" applyAlignment="1">
      <alignment vertical="center" wrapText="1"/>
    </xf>
    <xf numFmtId="205" fontId="7" fillId="0" borderId="6" xfId="0" applyNumberFormat="1" applyFont="1" applyFill="1" applyBorder="1" applyAlignment="1">
      <alignment vertical="center" shrinkToFit="1"/>
    </xf>
    <xf numFmtId="205" fontId="7" fillId="0" borderId="6" xfId="17" applyNumberFormat="1" applyFont="1" applyFill="1" applyBorder="1" applyAlignment="1">
      <alignment vertical="center" shrinkToFit="1"/>
    </xf>
    <xf numFmtId="205" fontId="7" fillId="0" borderId="8" xfId="0" applyNumberFormat="1" applyFont="1" applyFill="1" applyBorder="1" applyAlignment="1">
      <alignment vertical="center" shrinkToFit="1"/>
    </xf>
    <xf numFmtId="205" fontId="7" fillId="0" borderId="9" xfId="0" applyNumberFormat="1" applyFont="1" applyFill="1" applyBorder="1" applyAlignment="1">
      <alignment vertical="center" wrapText="1"/>
    </xf>
    <xf numFmtId="205" fontId="7" fillId="0" borderId="1" xfId="17" applyNumberFormat="1" applyFont="1" applyFill="1" applyBorder="1" applyAlignment="1">
      <alignment vertical="center" shrinkToFit="1"/>
    </xf>
    <xf numFmtId="205" fontId="7" fillId="0" borderId="2" xfId="17" applyNumberFormat="1" applyFont="1" applyFill="1" applyBorder="1" applyAlignment="1">
      <alignment vertical="center" shrinkToFit="1"/>
    </xf>
    <xf numFmtId="205" fontId="7" fillId="0" borderId="1" xfId="0" applyNumberFormat="1" applyFont="1" applyFill="1" applyBorder="1" applyAlignment="1">
      <alignment vertical="center" shrinkToFit="1"/>
    </xf>
    <xf numFmtId="205" fontId="7" fillId="0" borderId="2" xfId="0" applyNumberFormat="1" applyFont="1" applyFill="1" applyBorder="1" applyAlignment="1">
      <alignment vertical="center" shrinkToFit="1"/>
    </xf>
    <xf numFmtId="205" fontId="7" fillId="0" borderId="10" xfId="0" applyNumberFormat="1" applyFont="1" applyFill="1" applyBorder="1" applyAlignment="1">
      <alignment vertical="center" wrapText="1"/>
    </xf>
    <xf numFmtId="205" fontId="7" fillId="0" borderId="3" xfId="0" applyNumberFormat="1" applyFont="1" applyFill="1" applyBorder="1" applyAlignment="1">
      <alignment vertical="center" shrinkToFit="1"/>
    </xf>
    <xf numFmtId="205" fontId="7" fillId="0" borderId="11" xfId="0" applyNumberFormat="1" applyFont="1" applyFill="1" applyBorder="1" applyAlignment="1">
      <alignment vertical="center" shrinkToFit="1"/>
    </xf>
    <xf numFmtId="49" fontId="17" fillId="0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12" fillId="0" borderId="0" xfId="16" applyNumberFormat="1" applyFont="1" applyFill="1" applyBorder="1" applyAlignment="1" applyProtection="1">
      <alignment horizontal="right" vertical="center"/>
      <protection locked="0"/>
    </xf>
    <xf numFmtId="49" fontId="12" fillId="0" borderId="0" xfId="16" applyNumberFormat="1" applyFont="1" applyFill="1" applyAlignment="1" applyProtection="1">
      <alignment horizontal="right" vertical="center"/>
      <protection locked="0"/>
    </xf>
    <xf numFmtId="49" fontId="12" fillId="0" borderId="0" xfId="0" applyNumberFormat="1" applyFont="1" applyFill="1" applyAlignment="1">
      <alignment horizontal="right" vertical="center"/>
    </xf>
    <xf numFmtId="49" fontId="0" fillId="0" borderId="0" xfId="16" applyNumberFormat="1" applyFont="1" applyFill="1" applyAlignment="1" applyProtection="1">
      <alignment horizontal="right" vertical="center"/>
      <protection locked="0"/>
    </xf>
    <xf numFmtId="49" fontId="0" fillId="0" borderId="0" xfId="16" applyNumberFormat="1" applyFont="1" applyFill="1" applyBorder="1" applyAlignment="1" applyProtection="1">
      <alignment horizontal="right" vertical="center"/>
      <protection locked="0"/>
    </xf>
    <xf numFmtId="193" fontId="13" fillId="0" borderId="5" xfId="16" applyNumberFormat="1" applyFont="1" applyFill="1" applyBorder="1" applyAlignment="1" applyProtection="1">
      <alignment horizontal="right" vertical="center"/>
      <protection locked="0"/>
    </xf>
    <xf numFmtId="193" fontId="7" fillId="0" borderId="6" xfId="0" applyNumberFormat="1" applyFont="1" applyFill="1" applyBorder="1" applyAlignment="1">
      <alignment horizontal="distributed" vertical="center" shrinkToFit="1"/>
    </xf>
    <xf numFmtId="193" fontId="7" fillId="0" borderId="6" xfId="16" applyNumberFormat="1" applyFont="1" applyFill="1" applyBorder="1" applyAlignment="1" applyProtection="1">
      <alignment vertical="center" shrinkToFit="1"/>
      <protection locked="0"/>
    </xf>
    <xf numFmtId="193" fontId="7" fillId="0" borderId="1" xfId="16" applyNumberFormat="1" applyFont="1" applyFill="1" applyBorder="1" applyAlignment="1" applyProtection="1">
      <alignment vertical="center" shrinkToFit="1"/>
      <protection locked="0"/>
    </xf>
    <xf numFmtId="193" fontId="0" fillId="0" borderId="0" xfId="16" applyNumberFormat="1" applyFont="1" applyFill="1" applyAlignment="1" applyProtection="1">
      <alignment vertical="center"/>
      <protection locked="0"/>
    </xf>
    <xf numFmtId="193" fontId="8" fillId="0" borderId="0" xfId="16" applyNumberFormat="1" applyFont="1" applyFill="1" applyAlignment="1" applyProtection="1">
      <alignment vertical="center"/>
      <protection locked="0"/>
    </xf>
    <xf numFmtId="193" fontId="0" fillId="0" borderId="0" xfId="16" applyNumberFormat="1" applyFont="1" applyFill="1" applyAlignment="1">
      <alignment vertical="center" shrinkToFit="1"/>
      <protection/>
    </xf>
    <xf numFmtId="208" fontId="1" fillId="0" borderId="0" xfId="16" applyNumberFormat="1" applyFill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5" fontId="14" fillId="0" borderId="0" xfId="16" applyNumberFormat="1" applyFont="1" applyFill="1" applyAlignment="1" applyProtection="1">
      <alignment horizontal="center" vertical="center"/>
      <protection/>
    </xf>
    <xf numFmtId="185" fontId="7" fillId="0" borderId="7" xfId="16" applyNumberFormat="1" applyFont="1" applyFill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>
      <alignment horizontal="distributed" vertical="center"/>
    </xf>
    <xf numFmtId="185" fontId="7" fillId="0" borderId="6" xfId="16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185" fontId="7" fillId="0" borderId="15" xfId="16" applyNumberFormat="1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>
      <alignment horizontal="distributed" vertical="center"/>
    </xf>
    <xf numFmtId="185" fontId="7" fillId="0" borderId="14" xfId="16" applyNumberFormat="1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5" fontId="7" fillId="0" borderId="17" xfId="16" applyNumberFormat="1" applyFont="1" applyFill="1" applyBorder="1" applyAlignment="1" applyProtection="1">
      <alignment horizontal="distributed" vertical="center" wrapText="1"/>
      <protection/>
    </xf>
    <xf numFmtId="39" fontId="7" fillId="0" borderId="14" xfId="16" applyFont="1" applyFill="1" applyBorder="1" applyAlignment="1">
      <alignment horizontal="distributed" vertical="center" wrapText="1"/>
      <protection/>
    </xf>
    <xf numFmtId="185" fontId="7" fillId="0" borderId="18" xfId="16" applyNumberFormat="1" applyFont="1" applyFill="1" applyBorder="1" applyAlignment="1" applyProtection="1">
      <alignment horizontal="distributed" vertical="center"/>
      <protection/>
    </xf>
    <xf numFmtId="39" fontId="7" fillId="0" borderId="18" xfId="16" applyFont="1" applyFill="1" applyBorder="1" applyAlignment="1">
      <alignment horizontal="distributed" vertical="center"/>
      <protection/>
    </xf>
    <xf numFmtId="185" fontId="7" fillId="0" borderId="12" xfId="16" applyNumberFormat="1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39" fontId="13" fillId="0" borderId="5" xfId="16" applyFont="1" applyFill="1" applyBorder="1" applyAlignment="1">
      <alignment horizontal="center" vertical="center"/>
      <protection/>
    </xf>
    <xf numFmtId="39" fontId="0" fillId="0" borderId="5" xfId="16" applyFont="1" applyFill="1" applyBorder="1" applyAlignment="1">
      <alignment horizontal="right" vertical="center"/>
      <protection/>
    </xf>
    <xf numFmtId="185" fontId="0" fillId="0" borderId="0" xfId="16" applyNumberFormat="1" applyFont="1" applyFill="1" applyAlignment="1">
      <alignment horizontal="left" vertical="center"/>
      <protection/>
    </xf>
    <xf numFmtId="185" fontId="15" fillId="0" borderId="0" xfId="16" applyNumberFormat="1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49" fontId="7" fillId="0" borderId="14" xfId="16" applyNumberFormat="1" applyFont="1" applyFill="1" applyBorder="1" applyAlignment="1" applyProtection="1">
      <alignment horizontal="distributed" vertical="center" wrapText="1"/>
      <protection/>
    </xf>
    <xf numFmtId="49" fontId="7" fillId="0" borderId="16" xfId="0" applyNumberFormat="1" applyFont="1" applyFill="1" applyBorder="1" applyAlignment="1">
      <alignment horizontal="distributed" vertical="center" wrapText="1"/>
    </xf>
    <xf numFmtId="185" fontId="7" fillId="0" borderId="17" xfId="16" applyNumberFormat="1" applyFont="1" applyFill="1" applyBorder="1" applyAlignment="1">
      <alignment horizontal="distributed" vertical="center"/>
      <protection/>
    </xf>
    <xf numFmtId="0" fontId="7" fillId="0" borderId="19" xfId="0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 vertical="center"/>
    </xf>
    <xf numFmtId="39" fontId="16" fillId="0" borderId="5" xfId="16" applyFont="1" applyFill="1" applyBorder="1" applyAlignment="1">
      <alignment vertical="center"/>
      <protection/>
    </xf>
    <xf numFmtId="39" fontId="13" fillId="0" borderId="5" xfId="16" applyFont="1" applyFill="1" applyBorder="1" applyAlignment="1">
      <alignment vertical="center"/>
      <protection/>
    </xf>
    <xf numFmtId="185" fontId="17" fillId="0" borderId="0" xfId="16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39" fontId="12" fillId="0" borderId="0" xfId="16" applyFont="1" applyFill="1" applyBorder="1" applyAlignment="1" applyProtection="1">
      <alignment horizontal="center" vertical="center"/>
      <protection locked="0"/>
    </xf>
    <xf numFmtId="39" fontId="13" fillId="0" borderId="5" xfId="16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vertical="center"/>
    </xf>
    <xf numFmtId="185" fontId="7" fillId="0" borderId="17" xfId="16" applyNumberFormat="1" applyFont="1" applyFill="1" applyBorder="1" applyAlignment="1" applyProtection="1">
      <alignment horizontal="distributed" vertical="center" shrinkToFit="1"/>
      <protection locked="0"/>
    </xf>
    <xf numFmtId="0" fontId="7" fillId="0" borderId="19" xfId="0" applyFont="1" applyFill="1" applyBorder="1" applyAlignment="1">
      <alignment horizontal="distributed" vertical="center" shrinkToFit="1"/>
    </xf>
    <xf numFmtId="185" fontId="7" fillId="0" borderId="14" xfId="16" applyNumberFormat="1" applyFont="1" applyFill="1" applyBorder="1" applyAlignment="1" applyProtection="1">
      <alignment horizontal="distributed" vertical="center" shrinkToFit="1"/>
      <protection locked="0"/>
    </xf>
    <xf numFmtId="39" fontId="7" fillId="0" borderId="14" xfId="16" applyFont="1" applyFill="1" applyBorder="1" applyAlignment="1" applyProtection="1">
      <alignment horizontal="distributed" vertical="center" shrinkToFit="1"/>
      <protection locked="0"/>
    </xf>
    <xf numFmtId="0" fontId="9" fillId="0" borderId="16" xfId="0" applyFont="1" applyFill="1" applyBorder="1" applyAlignment="1">
      <alignment horizontal="distributed" vertical="center" shrinkToFit="1"/>
    </xf>
    <xf numFmtId="185" fontId="0" fillId="0" borderId="5" xfId="16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right" vertical="center"/>
    </xf>
    <xf numFmtId="49" fontId="13" fillId="0" borderId="5" xfId="16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/>
    </xf>
    <xf numFmtId="49" fontId="13" fillId="0" borderId="5" xfId="16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49" fontId="7" fillId="0" borderId="14" xfId="16" applyNumberFormat="1" applyFont="1" applyFill="1" applyBorder="1" applyAlignment="1" applyProtection="1">
      <alignment horizontal="distributed" vertical="center" shrinkToFit="1"/>
      <protection locked="0"/>
    </xf>
    <xf numFmtId="49" fontId="9" fillId="0" borderId="14" xfId="0" applyNumberFormat="1" applyFont="1" applyFill="1" applyBorder="1" applyAlignment="1">
      <alignment horizontal="distributed" vertical="center" shrinkToFit="1"/>
    </xf>
    <xf numFmtId="49" fontId="7" fillId="0" borderId="14" xfId="16" applyNumberFormat="1" applyFont="1" applyFill="1" applyBorder="1" applyAlignment="1" applyProtection="1">
      <alignment horizontal="distributed" vertical="center" wrapText="1" shrinkToFit="1"/>
      <protection locked="0"/>
    </xf>
    <xf numFmtId="49" fontId="7" fillId="0" borderId="14" xfId="16" applyNumberFormat="1" applyFont="1" applyFill="1" applyBorder="1" applyAlignment="1" applyProtection="1" quotePrefix="1">
      <alignment horizontal="distributed" vertical="center" wrapText="1" shrinkToFit="1"/>
      <protection locked="0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20" xfId="0" applyNumberFormat="1" applyFont="1" applyFill="1" applyBorder="1" applyAlignment="1">
      <alignment horizontal="distributed" vertical="center" wrapText="1" shrinkToFit="1"/>
    </xf>
    <xf numFmtId="49" fontId="7" fillId="0" borderId="21" xfId="0" applyNumberFormat="1" applyFont="1" applyFill="1" applyBorder="1" applyAlignment="1">
      <alignment horizontal="distributed" vertical="center" wrapText="1" shrinkToFit="1"/>
    </xf>
    <xf numFmtId="49" fontId="17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185" fontId="0" fillId="0" borderId="0" xfId="16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49" fontId="7" fillId="0" borderId="16" xfId="0" applyNumberFormat="1" applyFont="1" applyFill="1" applyBorder="1" applyAlignment="1">
      <alignment horizontal="distributed" vertical="center" wrapText="1" shrinkToFit="1"/>
    </xf>
    <xf numFmtId="49" fontId="7" fillId="0" borderId="16" xfId="0" applyNumberFormat="1" applyFont="1" applyFill="1" applyBorder="1" applyAlignment="1">
      <alignment horizontal="distributed" vertical="center" shrinkToFit="1"/>
    </xf>
    <xf numFmtId="205" fontId="8" fillId="0" borderId="14" xfId="0" applyNumberFormat="1" applyFont="1" applyFill="1" applyBorder="1" applyAlignment="1">
      <alignment horizontal="center" vertical="center" wrapText="1"/>
    </xf>
    <xf numFmtId="205" fontId="8" fillId="0" borderId="12" xfId="0" applyNumberFormat="1" applyFont="1" applyFill="1" applyBorder="1" applyAlignment="1">
      <alignment horizontal="center" vertical="center" wrapText="1"/>
    </xf>
    <xf numFmtId="205" fontId="8" fillId="0" borderId="16" xfId="0" applyNumberFormat="1" applyFont="1" applyFill="1" applyBorder="1" applyAlignment="1">
      <alignment horizontal="center" vertical="center" wrapText="1"/>
    </xf>
    <xf numFmtId="205" fontId="8" fillId="0" borderId="13" xfId="0" applyNumberFormat="1" applyFont="1" applyFill="1" applyBorder="1" applyAlignment="1">
      <alignment horizontal="center" vertical="center" wrapText="1"/>
    </xf>
    <xf numFmtId="205" fontId="8" fillId="0" borderId="17" xfId="0" applyNumberFormat="1" applyFont="1" applyFill="1" applyBorder="1" applyAlignment="1">
      <alignment horizontal="distributed" vertical="center" wrapText="1"/>
    </xf>
    <xf numFmtId="205" fontId="8" fillId="0" borderId="19" xfId="0" applyNumberFormat="1" applyFont="1" applyFill="1" applyBorder="1" applyAlignment="1">
      <alignment horizontal="distributed" vertical="center" wrapText="1"/>
    </xf>
    <xf numFmtId="205" fontId="8" fillId="0" borderId="14" xfId="0" applyNumberFormat="1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</cellXfs>
  <cellStyles count="10">
    <cellStyle name="Normal" xfId="0"/>
    <cellStyle name="一般_附屬單位查核意見表(非營業)" xfId="15"/>
    <cellStyle name="一般_附屬單位綜計表-決算91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iu\&#32317;&#27770;&#31639;-&#20840;\98&#32317;&#27770;&#20840;\&#38468;&#23660;&#21934;&#20301;&#27770;&#31639;\98&#38750;&#29151;&#26989;&#20316;&#26989;&#22522;&#37329;&#27770;&#31639;\&#38468;&#23660;&#21934;&#20301;&#27770;&#31639;&#36039;&#26009;&#24235;(&#38750;&#29151;&#26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決算"/>
      <sheetName val="97預算"/>
      <sheetName val="97決算"/>
    </sheetNames>
    <sheetDataSet>
      <sheetData sheetId="2">
        <row r="8">
          <cell r="G8">
            <v>3179946066</v>
          </cell>
        </row>
        <row r="15">
          <cell r="G15">
            <v>2950803952</v>
          </cell>
        </row>
        <row r="20">
          <cell r="E20">
            <v>2826133</v>
          </cell>
          <cell r="G20">
            <v>970649</v>
          </cell>
        </row>
        <row r="25">
          <cell r="E25">
            <v>1556707</v>
          </cell>
          <cell r="F25">
            <v>117423</v>
          </cell>
          <cell r="G25">
            <v>142070712</v>
          </cell>
          <cell r="I25">
            <v>84250</v>
          </cell>
        </row>
        <row r="26">
          <cell r="E26">
            <v>6031698114</v>
          </cell>
          <cell r="G26">
            <v>7191227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Q61"/>
  <sheetViews>
    <sheetView showGridLines="0" showZeros="0" workbookViewId="0" topLeftCell="A1">
      <selection activeCell="H7" sqref="H7"/>
    </sheetView>
  </sheetViews>
  <sheetFormatPr defaultColWidth="9.00390625" defaultRowHeight="24" customHeight="1"/>
  <cols>
    <col min="1" max="1" width="10.875" style="15" customWidth="1"/>
    <col min="2" max="2" width="6.125" style="15" customWidth="1"/>
    <col min="3" max="3" width="17.00390625" style="15" customWidth="1"/>
    <col min="4" max="4" width="11.625" style="15" customWidth="1"/>
    <col min="5" max="5" width="6.125" style="15" customWidth="1"/>
    <col min="6" max="6" width="11.625" style="15" customWidth="1"/>
    <col min="7" max="7" width="6.125" style="15" customWidth="1"/>
    <col min="8" max="8" width="12.375" style="15" customWidth="1"/>
    <col min="9" max="9" width="6.125" style="15" customWidth="1"/>
    <col min="10" max="10" width="10.00390625" style="15" customWidth="1"/>
    <col min="11" max="11" width="17.00390625" style="15" customWidth="1"/>
    <col min="12" max="16384" width="10.00390625" style="15" customWidth="1"/>
  </cols>
  <sheetData>
    <row r="1" spans="1:9" ht="30.75" customHeight="1">
      <c r="A1" s="167" t="s">
        <v>36</v>
      </c>
      <c r="B1" s="165"/>
      <c r="C1" s="165"/>
      <c r="D1" s="165"/>
      <c r="E1" s="165"/>
      <c r="F1" s="165"/>
      <c r="G1" s="165"/>
      <c r="H1" s="165"/>
      <c r="I1" s="165"/>
    </row>
    <row r="2" spans="1:17" ht="24.75" customHeight="1">
      <c r="A2" s="187" t="s">
        <v>37</v>
      </c>
      <c r="B2" s="188"/>
      <c r="C2" s="188"/>
      <c r="D2" s="188"/>
      <c r="E2" s="188"/>
      <c r="F2" s="188"/>
      <c r="G2" s="188"/>
      <c r="H2" s="186" t="s">
        <v>38</v>
      </c>
      <c r="I2" s="166"/>
      <c r="J2" s="16"/>
      <c r="K2" s="17"/>
      <c r="L2" s="6"/>
      <c r="M2" s="6"/>
      <c r="N2" s="6"/>
      <c r="O2" s="6"/>
      <c r="P2" s="6"/>
      <c r="Q2" s="6"/>
    </row>
    <row r="3" spans="1:17" ht="24" customHeight="1" thickBot="1">
      <c r="A3" s="7"/>
      <c r="B3" s="7"/>
      <c r="C3" s="184" t="s">
        <v>139</v>
      </c>
      <c r="D3" s="184"/>
      <c r="E3" s="184"/>
      <c r="F3" s="184"/>
      <c r="G3" s="184"/>
      <c r="H3" s="185" t="s">
        <v>39</v>
      </c>
      <c r="I3" s="185"/>
      <c r="J3" s="18"/>
      <c r="K3" s="19"/>
      <c r="L3" s="20"/>
      <c r="M3" s="6"/>
      <c r="N3" s="6"/>
      <c r="O3" s="8"/>
      <c r="P3" s="6"/>
      <c r="Q3" s="6"/>
    </row>
    <row r="4" spans="1:17" ht="30" customHeight="1">
      <c r="A4" s="178" t="s">
        <v>40</v>
      </c>
      <c r="B4" s="179"/>
      <c r="C4" s="172" t="s">
        <v>1</v>
      </c>
      <c r="D4" s="174" t="s">
        <v>41</v>
      </c>
      <c r="E4" s="175"/>
      <c r="F4" s="175"/>
      <c r="G4" s="175"/>
      <c r="H4" s="175"/>
      <c r="I4" s="176"/>
      <c r="J4" s="21"/>
      <c r="K4" s="19"/>
      <c r="L4" s="20"/>
      <c r="M4" s="6"/>
      <c r="N4" s="6"/>
      <c r="O4" s="8"/>
      <c r="P4" s="6"/>
      <c r="Q4" s="6"/>
    </row>
    <row r="5" spans="1:12" ht="27" customHeight="1">
      <c r="A5" s="168" t="s">
        <v>20</v>
      </c>
      <c r="B5" s="170" t="s">
        <v>2</v>
      </c>
      <c r="C5" s="173"/>
      <c r="D5" s="177" t="s">
        <v>134</v>
      </c>
      <c r="E5" s="177"/>
      <c r="F5" s="180" t="s">
        <v>42</v>
      </c>
      <c r="G5" s="181"/>
      <c r="H5" s="182" t="s">
        <v>43</v>
      </c>
      <c r="I5" s="183"/>
      <c r="J5" s="22"/>
      <c r="K5" s="23"/>
      <c r="L5" s="23"/>
    </row>
    <row r="6" spans="1:12" ht="24" customHeight="1">
      <c r="A6" s="169"/>
      <c r="B6" s="171"/>
      <c r="C6" s="173"/>
      <c r="D6" s="60" t="s">
        <v>20</v>
      </c>
      <c r="E6" s="59" t="s">
        <v>2</v>
      </c>
      <c r="F6" s="60" t="s">
        <v>44</v>
      </c>
      <c r="G6" s="59" t="s">
        <v>2</v>
      </c>
      <c r="H6" s="61" t="s">
        <v>20</v>
      </c>
      <c r="I6" s="62" t="s">
        <v>2</v>
      </c>
      <c r="J6" s="22"/>
      <c r="K6" s="23"/>
      <c r="L6" s="23"/>
    </row>
    <row r="7" spans="1:10" ht="22.5" customHeight="1">
      <c r="A7" s="63">
        <v>1373845291</v>
      </c>
      <c r="B7" s="64">
        <f aca="true" t="shared" si="0" ref="B7:B33">IF(A7=0,,(+A7/A$7)*100)</f>
        <v>100</v>
      </c>
      <c r="C7" s="65" t="s">
        <v>3</v>
      </c>
      <c r="D7" s="64">
        <f>SUM(D8:D12)</f>
        <v>1471354515</v>
      </c>
      <c r="E7" s="64">
        <f aca="true" t="shared" si="1" ref="E7:E33">IF(D7=0,,(+D7/D$7)*100)</f>
        <v>100</v>
      </c>
      <c r="F7" s="64">
        <f>SUM(F8:F12)</f>
        <v>1569400000</v>
      </c>
      <c r="G7" s="64">
        <f aca="true" t="shared" si="2" ref="G7:G33">IF(F7=0,,(+F7/F$7)*100)</f>
        <v>100</v>
      </c>
      <c r="H7" s="64">
        <f>D7-F7</f>
        <v>-98045485</v>
      </c>
      <c r="I7" s="66">
        <f aca="true" t="shared" si="3" ref="I7:I33">IF(H7=0,,(+H7/F7)*100)</f>
        <v>-6.247322862240347</v>
      </c>
      <c r="J7" s="23"/>
    </row>
    <row r="8" spans="1:10" ht="22.5" customHeight="1">
      <c r="A8" s="67">
        <v>1647485</v>
      </c>
      <c r="B8" s="68">
        <f t="shared" si="0"/>
        <v>0.11991779647916702</v>
      </c>
      <c r="C8" s="69" t="s">
        <v>45</v>
      </c>
      <c r="D8" s="68">
        <v>1463119</v>
      </c>
      <c r="E8" s="68">
        <f t="shared" si="1"/>
        <v>0.09944027663516565</v>
      </c>
      <c r="F8" s="68">
        <v>6000000</v>
      </c>
      <c r="G8" s="68">
        <f t="shared" si="2"/>
        <v>0.38231171148209503</v>
      </c>
      <c r="H8" s="68">
        <f aca="true" t="shared" si="4" ref="H8:H33">D8-F8</f>
        <v>-4536881</v>
      </c>
      <c r="I8" s="70">
        <f>IF(H8=0,,(+H8/F8)*100)</f>
        <v>-75.61468333333333</v>
      </c>
      <c r="J8" s="23"/>
    </row>
    <row r="9" spans="1:9" ht="22.5" customHeight="1">
      <c r="A9" s="67">
        <v>42081802</v>
      </c>
      <c r="B9" s="68">
        <f t="shared" si="0"/>
        <v>3.063067018948642</v>
      </c>
      <c r="C9" s="69" t="s">
        <v>4</v>
      </c>
      <c r="D9" s="68">
        <v>43890962</v>
      </c>
      <c r="E9" s="68">
        <f t="shared" si="1"/>
        <v>2.983031047415517</v>
      </c>
      <c r="F9" s="68">
        <v>42998000</v>
      </c>
      <c r="G9" s="68">
        <f t="shared" si="2"/>
        <v>2.739773161717854</v>
      </c>
      <c r="H9" s="68">
        <f t="shared" si="4"/>
        <v>892962</v>
      </c>
      <c r="I9" s="70">
        <f t="shared" si="3"/>
        <v>2.076752407088702</v>
      </c>
    </row>
    <row r="10" spans="1:9" ht="22.5" customHeight="1">
      <c r="A10" s="67">
        <v>1100771936</v>
      </c>
      <c r="B10" s="68">
        <f t="shared" si="0"/>
        <v>80.12342752208771</v>
      </c>
      <c r="C10" s="69" t="s">
        <v>46</v>
      </c>
      <c r="D10" s="68">
        <v>1263885759</v>
      </c>
      <c r="E10" s="68">
        <f t="shared" si="1"/>
        <v>85.89947195696749</v>
      </c>
      <c r="F10" s="68">
        <v>1312979000</v>
      </c>
      <c r="G10" s="68">
        <f t="shared" si="2"/>
        <v>83.66120810500828</v>
      </c>
      <c r="H10" s="68">
        <f t="shared" si="4"/>
        <v>-49093241</v>
      </c>
      <c r="I10" s="70">
        <f t="shared" si="3"/>
        <v>-3.7390728259934085</v>
      </c>
    </row>
    <row r="11" spans="1:9" ht="22.5" customHeight="1">
      <c r="A11" s="67">
        <v>0</v>
      </c>
      <c r="B11" s="68">
        <f t="shared" si="0"/>
        <v>0</v>
      </c>
      <c r="C11" s="69" t="s">
        <v>19</v>
      </c>
      <c r="D11" s="68">
        <v>0</v>
      </c>
      <c r="E11" s="68">
        <f t="shared" si="1"/>
        <v>0</v>
      </c>
      <c r="F11" s="68">
        <v>300000</v>
      </c>
      <c r="G11" s="68">
        <f t="shared" si="2"/>
        <v>0.019115585574104754</v>
      </c>
      <c r="H11" s="68">
        <f t="shared" si="4"/>
        <v>-300000</v>
      </c>
      <c r="I11" s="70">
        <f t="shared" si="3"/>
        <v>-100</v>
      </c>
    </row>
    <row r="12" spans="1:9" ht="22.5" customHeight="1">
      <c r="A12" s="67">
        <v>229344068</v>
      </c>
      <c r="B12" s="68">
        <f t="shared" si="0"/>
        <v>16.69358766248448</v>
      </c>
      <c r="C12" s="69" t="s">
        <v>5</v>
      </c>
      <c r="D12" s="68">
        <v>162114675</v>
      </c>
      <c r="E12" s="68">
        <f t="shared" si="1"/>
        <v>11.01805671898183</v>
      </c>
      <c r="F12" s="68">
        <v>207123000</v>
      </c>
      <c r="G12" s="68">
        <f t="shared" si="2"/>
        <v>13.197591436217662</v>
      </c>
      <c r="H12" s="68">
        <f t="shared" si="4"/>
        <v>-45008325</v>
      </c>
      <c r="I12" s="70">
        <f t="shared" si="3"/>
        <v>-21.730240002317462</v>
      </c>
    </row>
    <row r="13" spans="1:11" ht="22.5" customHeight="1">
      <c r="A13" s="67">
        <v>1279146330</v>
      </c>
      <c r="B13" s="68">
        <f t="shared" si="0"/>
        <v>93.10701418708724</v>
      </c>
      <c r="C13" s="69" t="s">
        <v>6</v>
      </c>
      <c r="D13" s="68">
        <f>SUM(D14:D17)</f>
        <v>1402007465</v>
      </c>
      <c r="E13" s="68">
        <f t="shared" si="1"/>
        <v>95.2868564786373</v>
      </c>
      <c r="F13" s="68">
        <f>SUM(F14:F17)</f>
        <v>1483767000</v>
      </c>
      <c r="G13" s="68">
        <f t="shared" si="2"/>
        <v>94.54358353510895</v>
      </c>
      <c r="H13" s="68">
        <f t="shared" si="4"/>
        <v>-81759535</v>
      </c>
      <c r="I13" s="70">
        <f t="shared" si="3"/>
        <v>-5.510267784631954</v>
      </c>
      <c r="K13" s="163"/>
    </row>
    <row r="14" spans="1:11" ht="22.5" customHeight="1">
      <c r="A14" s="67">
        <v>1196863</v>
      </c>
      <c r="B14" s="68">
        <f t="shared" si="0"/>
        <v>0.08711774228441854</v>
      </c>
      <c r="C14" s="69" t="s">
        <v>47</v>
      </c>
      <c r="D14" s="68">
        <v>1031557</v>
      </c>
      <c r="E14" s="68">
        <f t="shared" si="1"/>
        <v>0.07010934411004272</v>
      </c>
      <c r="F14" s="68">
        <v>5000000</v>
      </c>
      <c r="G14" s="68">
        <f t="shared" si="2"/>
        <v>0.31859309290174587</v>
      </c>
      <c r="H14" s="68">
        <f t="shared" si="4"/>
        <v>-3968443</v>
      </c>
      <c r="I14" s="70">
        <f>IF(H14=0,,(+H14/F14)*100)</f>
        <v>-79.36886</v>
      </c>
      <c r="K14" s="163"/>
    </row>
    <row r="15" spans="1:11" ht="22.5" customHeight="1">
      <c r="A15" s="67">
        <v>49992454</v>
      </c>
      <c r="B15" s="68">
        <f t="shared" si="0"/>
        <v>3.6388707176490955</v>
      </c>
      <c r="C15" s="69" t="s">
        <v>7</v>
      </c>
      <c r="D15" s="68">
        <v>49905720</v>
      </c>
      <c r="E15" s="68">
        <f t="shared" si="1"/>
        <v>3.39182158284946</v>
      </c>
      <c r="F15" s="68">
        <v>55429000</v>
      </c>
      <c r="G15" s="68">
        <f t="shared" si="2"/>
        <v>3.531859309290174</v>
      </c>
      <c r="H15" s="68">
        <f t="shared" si="4"/>
        <v>-5523280</v>
      </c>
      <c r="I15" s="70">
        <f t="shared" si="3"/>
        <v>-9.964603366468817</v>
      </c>
      <c r="K15" s="164"/>
    </row>
    <row r="16" spans="1:11" ht="22.5" customHeight="1">
      <c r="A16" s="67">
        <v>1124260343</v>
      </c>
      <c r="B16" s="68">
        <f t="shared" si="0"/>
        <v>81.8331110762602</v>
      </c>
      <c r="C16" s="69" t="s">
        <v>48</v>
      </c>
      <c r="D16" s="68">
        <v>1277479759</v>
      </c>
      <c r="E16" s="68">
        <f t="shared" si="1"/>
        <v>86.82338253469797</v>
      </c>
      <c r="F16" s="68">
        <v>1351859000</v>
      </c>
      <c r="G16" s="68">
        <f t="shared" si="2"/>
        <v>86.13858799541227</v>
      </c>
      <c r="H16" s="68">
        <f t="shared" si="4"/>
        <v>-74379241</v>
      </c>
      <c r="I16" s="70">
        <f t="shared" si="3"/>
        <v>-5.501996953824326</v>
      </c>
      <c r="K16" s="164"/>
    </row>
    <row r="17" spans="1:9" ht="22.5" customHeight="1">
      <c r="A17" s="67">
        <v>103696670</v>
      </c>
      <c r="B17" s="68">
        <f t="shared" si="0"/>
        <v>7.54791465089354</v>
      </c>
      <c r="C17" s="69" t="s">
        <v>8</v>
      </c>
      <c r="D17" s="68">
        <v>73590429</v>
      </c>
      <c r="E17" s="68">
        <f t="shared" si="1"/>
        <v>5.001543016979833</v>
      </c>
      <c r="F17" s="68">
        <v>71479000</v>
      </c>
      <c r="G17" s="68">
        <f t="shared" si="2"/>
        <v>4.554543137504779</v>
      </c>
      <c r="H17" s="68">
        <f t="shared" si="4"/>
        <v>2111429</v>
      </c>
      <c r="I17" s="70">
        <f t="shared" si="3"/>
        <v>2.9539151359140448</v>
      </c>
    </row>
    <row r="18" spans="1:9" ht="22.5" customHeight="1">
      <c r="A18" s="67">
        <v>94698961</v>
      </c>
      <c r="B18" s="68">
        <f t="shared" si="0"/>
        <v>6.892985812912758</v>
      </c>
      <c r="C18" s="69" t="s">
        <v>49</v>
      </c>
      <c r="D18" s="68">
        <f>D7-D13</f>
        <v>69347050</v>
      </c>
      <c r="E18" s="68">
        <f t="shared" si="1"/>
        <v>4.713143521362695</v>
      </c>
      <c r="F18" s="68">
        <f>F7-F13</f>
        <v>85633000</v>
      </c>
      <c r="G18" s="68">
        <f t="shared" si="2"/>
        <v>5.456416464891041</v>
      </c>
      <c r="H18" s="68">
        <f t="shared" si="4"/>
        <v>-16285950</v>
      </c>
      <c r="I18" s="70">
        <f t="shared" si="3"/>
        <v>-19.01831069797858</v>
      </c>
    </row>
    <row r="19" spans="1:9" ht="22.5" customHeight="1">
      <c r="A19" s="67">
        <v>37423082</v>
      </c>
      <c r="B19" s="68">
        <f t="shared" si="0"/>
        <v>2.723966246065475</v>
      </c>
      <c r="C19" s="69" t="s">
        <v>9</v>
      </c>
      <c r="D19" s="68">
        <f>SUM(D20:D22)</f>
        <v>36742326</v>
      </c>
      <c r="E19" s="68">
        <f t="shared" si="1"/>
        <v>2.4971769635001935</v>
      </c>
      <c r="F19" s="68">
        <f>SUM(F20:F22)</f>
        <v>52512000</v>
      </c>
      <c r="G19" s="68">
        <f t="shared" si="2"/>
        <v>3.3459920988912963</v>
      </c>
      <c r="H19" s="68">
        <f t="shared" si="4"/>
        <v>-15769674</v>
      </c>
      <c r="I19" s="70">
        <f t="shared" si="3"/>
        <v>-30.030610146252286</v>
      </c>
    </row>
    <row r="20" spans="1:9" ht="22.5" customHeight="1">
      <c r="A20" s="67">
        <v>0</v>
      </c>
      <c r="B20" s="68">
        <f t="shared" si="0"/>
        <v>0</v>
      </c>
      <c r="C20" s="69" t="s">
        <v>10</v>
      </c>
      <c r="D20" s="68">
        <v>0</v>
      </c>
      <c r="E20" s="68">
        <f t="shared" si="1"/>
        <v>0</v>
      </c>
      <c r="F20" s="68">
        <v>0</v>
      </c>
      <c r="G20" s="68">
        <f t="shared" si="2"/>
        <v>0</v>
      </c>
      <c r="H20" s="68">
        <f t="shared" si="4"/>
        <v>0</v>
      </c>
      <c r="I20" s="70">
        <f t="shared" si="3"/>
        <v>0</v>
      </c>
    </row>
    <row r="21" spans="1:9" ht="22.5" customHeight="1">
      <c r="A21" s="67">
        <v>37423082</v>
      </c>
      <c r="B21" s="68">
        <f t="shared" si="0"/>
        <v>2.723966246065475</v>
      </c>
      <c r="C21" s="69" t="s">
        <v>11</v>
      </c>
      <c r="D21" s="68">
        <v>36742326</v>
      </c>
      <c r="E21" s="68">
        <f t="shared" si="1"/>
        <v>2.4971769635001935</v>
      </c>
      <c r="F21" s="68">
        <v>52412000</v>
      </c>
      <c r="G21" s="68">
        <f t="shared" si="2"/>
        <v>3.339620237033261</v>
      </c>
      <c r="H21" s="68">
        <f t="shared" si="4"/>
        <v>-15669674</v>
      </c>
      <c r="I21" s="70">
        <f t="shared" si="3"/>
        <v>-29.897111348546133</v>
      </c>
    </row>
    <row r="22" spans="1:9" ht="22.5" customHeight="1">
      <c r="A22" s="67">
        <v>0</v>
      </c>
      <c r="B22" s="68">
        <f t="shared" si="0"/>
        <v>0</v>
      </c>
      <c r="C22" s="69" t="s">
        <v>50</v>
      </c>
      <c r="D22" s="68">
        <v>0</v>
      </c>
      <c r="E22" s="68">
        <f t="shared" si="1"/>
        <v>0</v>
      </c>
      <c r="F22" s="68">
        <v>100000</v>
      </c>
      <c r="G22" s="68">
        <f t="shared" si="2"/>
        <v>0.006371861858034918</v>
      </c>
      <c r="H22" s="68">
        <f t="shared" si="4"/>
        <v>-100000</v>
      </c>
      <c r="I22" s="70">
        <f t="shared" si="3"/>
        <v>-100</v>
      </c>
    </row>
    <row r="23" spans="1:9" ht="22.5" customHeight="1">
      <c r="A23" s="67">
        <v>57275879</v>
      </c>
      <c r="B23" s="68">
        <f t="shared" si="0"/>
        <v>4.169019566847283</v>
      </c>
      <c r="C23" s="69" t="s">
        <v>51</v>
      </c>
      <c r="D23" s="68">
        <f>D18-D19</f>
        <v>32604724</v>
      </c>
      <c r="E23" s="68">
        <f t="shared" si="1"/>
        <v>2.215966557862501</v>
      </c>
      <c r="F23" s="68">
        <f>F18-F19</f>
        <v>33121000</v>
      </c>
      <c r="G23" s="68">
        <f t="shared" si="2"/>
        <v>2.1104243659997453</v>
      </c>
      <c r="H23" s="68">
        <f t="shared" si="4"/>
        <v>-516276</v>
      </c>
      <c r="I23" s="70">
        <f t="shared" si="3"/>
        <v>-1.5587572838984332</v>
      </c>
    </row>
    <row r="24" spans="1:9" ht="22.5" customHeight="1">
      <c r="A24" s="67">
        <v>7728461</v>
      </c>
      <c r="B24" s="68">
        <f t="shared" si="0"/>
        <v>0.5625423073928927</v>
      </c>
      <c r="C24" s="69" t="s">
        <v>12</v>
      </c>
      <c r="D24" s="68">
        <f>SUM(D25:D26)</f>
        <v>8445472</v>
      </c>
      <c r="E24" s="68">
        <f t="shared" si="1"/>
        <v>0.5739930053499037</v>
      </c>
      <c r="F24" s="68">
        <f>SUM(F25:F26)</f>
        <v>8313000</v>
      </c>
      <c r="G24" s="68">
        <f t="shared" si="2"/>
        <v>0.5296928762584427</v>
      </c>
      <c r="H24" s="68">
        <f t="shared" si="4"/>
        <v>132472</v>
      </c>
      <c r="I24" s="70">
        <f t="shared" si="3"/>
        <v>1.5935522675327802</v>
      </c>
    </row>
    <row r="25" spans="1:9" ht="22.5" customHeight="1">
      <c r="A25" s="67">
        <v>4058413</v>
      </c>
      <c r="B25" s="68">
        <f t="shared" si="0"/>
        <v>0.29540538709754915</v>
      </c>
      <c r="C25" s="69" t="s">
        <v>13</v>
      </c>
      <c r="D25" s="68">
        <v>3941689</v>
      </c>
      <c r="E25" s="68">
        <f t="shared" si="1"/>
        <v>0.267895259763416</v>
      </c>
      <c r="F25" s="68">
        <v>3611000</v>
      </c>
      <c r="G25" s="68">
        <f t="shared" si="2"/>
        <v>0.2300879316936409</v>
      </c>
      <c r="H25" s="68">
        <f t="shared" si="4"/>
        <v>330689</v>
      </c>
      <c r="I25" s="70">
        <f t="shared" si="3"/>
        <v>9.157823317640542</v>
      </c>
    </row>
    <row r="26" spans="1:9" ht="22.5" customHeight="1">
      <c r="A26" s="67">
        <v>3670048</v>
      </c>
      <c r="B26" s="68">
        <f t="shared" si="0"/>
        <v>0.2671369202953435</v>
      </c>
      <c r="C26" s="69" t="s">
        <v>14</v>
      </c>
      <c r="D26" s="68">
        <v>4503783</v>
      </c>
      <c r="E26" s="68">
        <f t="shared" si="1"/>
        <v>0.3060977455864877</v>
      </c>
      <c r="F26" s="68">
        <v>4702000</v>
      </c>
      <c r="G26" s="68">
        <f t="shared" si="2"/>
        <v>0.2996049445648018</v>
      </c>
      <c r="H26" s="68">
        <f t="shared" si="4"/>
        <v>-198217</v>
      </c>
      <c r="I26" s="70">
        <f t="shared" si="3"/>
        <v>-4.215589111016588</v>
      </c>
    </row>
    <row r="27" spans="1:9" ht="22.5" customHeight="1">
      <c r="A27" s="67">
        <v>6424466</v>
      </c>
      <c r="B27" s="68">
        <f t="shared" si="0"/>
        <v>0.4676265982848574</v>
      </c>
      <c r="C27" s="69" t="s">
        <v>15</v>
      </c>
      <c r="D27" s="68">
        <f>SUM(D28:D29)</f>
        <v>9138296</v>
      </c>
      <c r="E27" s="68">
        <f t="shared" si="1"/>
        <v>0.6210805014588887</v>
      </c>
      <c r="F27" s="68">
        <f>SUM(F28:F29)</f>
        <v>14532000</v>
      </c>
      <c r="G27" s="68">
        <f t="shared" si="2"/>
        <v>0.9259589652096343</v>
      </c>
      <c r="H27" s="68">
        <f t="shared" si="4"/>
        <v>-5393704</v>
      </c>
      <c r="I27" s="70">
        <f t="shared" si="3"/>
        <v>-37.11604734379301</v>
      </c>
    </row>
    <row r="28" spans="1:9" ht="22.5" customHeight="1">
      <c r="A28" s="67">
        <v>0</v>
      </c>
      <c r="B28" s="68">
        <f t="shared" si="0"/>
        <v>0</v>
      </c>
      <c r="C28" s="69" t="s">
        <v>16</v>
      </c>
      <c r="D28" s="68">
        <v>0</v>
      </c>
      <c r="E28" s="68">
        <f t="shared" si="1"/>
        <v>0</v>
      </c>
      <c r="F28" s="68">
        <v>0</v>
      </c>
      <c r="G28" s="68">
        <f t="shared" si="2"/>
        <v>0</v>
      </c>
      <c r="H28" s="68">
        <f t="shared" si="4"/>
        <v>0</v>
      </c>
      <c r="I28" s="70">
        <f t="shared" si="3"/>
        <v>0</v>
      </c>
    </row>
    <row r="29" spans="1:9" ht="22.5" customHeight="1">
      <c r="A29" s="67">
        <v>6424466</v>
      </c>
      <c r="B29" s="68">
        <f t="shared" si="0"/>
        <v>0.4676265982848574</v>
      </c>
      <c r="C29" s="69" t="s">
        <v>17</v>
      </c>
      <c r="D29" s="68">
        <v>9138296</v>
      </c>
      <c r="E29" s="68">
        <f t="shared" si="1"/>
        <v>0.6210805014588887</v>
      </c>
      <c r="F29" s="68">
        <v>14532000</v>
      </c>
      <c r="G29" s="68">
        <f t="shared" si="2"/>
        <v>0.9259589652096343</v>
      </c>
      <c r="H29" s="68">
        <f t="shared" si="4"/>
        <v>-5393704</v>
      </c>
      <c r="I29" s="70">
        <f t="shared" si="3"/>
        <v>-37.11604734379301</v>
      </c>
    </row>
    <row r="30" spans="1:9" ht="22.5" customHeight="1">
      <c r="A30" s="67">
        <v>1303995</v>
      </c>
      <c r="B30" s="68">
        <f t="shared" si="0"/>
        <v>0.09491570910803522</v>
      </c>
      <c r="C30" s="69" t="s">
        <v>52</v>
      </c>
      <c r="D30" s="68">
        <f>D24-D27</f>
        <v>-692824</v>
      </c>
      <c r="E30" s="68">
        <f t="shared" si="1"/>
        <v>-0.047087496108984994</v>
      </c>
      <c r="F30" s="68">
        <f>F24-F27</f>
        <v>-6219000</v>
      </c>
      <c r="G30" s="68">
        <f t="shared" si="2"/>
        <v>-0.39626608895119153</v>
      </c>
      <c r="H30" s="68">
        <f t="shared" si="4"/>
        <v>5526176</v>
      </c>
      <c r="I30" s="70">
        <f t="shared" si="3"/>
        <v>-88.8595594146969</v>
      </c>
    </row>
    <row r="31" spans="1:9" ht="22.5" customHeight="1">
      <c r="A31" s="67">
        <v>58579874</v>
      </c>
      <c r="B31" s="68">
        <f t="shared" si="0"/>
        <v>4.263935275955318</v>
      </c>
      <c r="C31" s="69" t="s">
        <v>53</v>
      </c>
      <c r="D31" s="68">
        <f>D23+D30</f>
        <v>31911900</v>
      </c>
      <c r="E31" s="68">
        <f t="shared" si="1"/>
        <v>2.168879061753516</v>
      </c>
      <c r="F31" s="68">
        <f>F23+F30</f>
        <v>26902000</v>
      </c>
      <c r="G31" s="68">
        <f t="shared" si="2"/>
        <v>1.7141582770485535</v>
      </c>
      <c r="H31" s="68">
        <f t="shared" si="4"/>
        <v>5009900</v>
      </c>
      <c r="I31" s="70">
        <f t="shared" si="3"/>
        <v>18.62277897554085</v>
      </c>
    </row>
    <row r="32" spans="1:9" ht="22.5" customHeight="1">
      <c r="A32" s="67">
        <v>1970725</v>
      </c>
      <c r="B32" s="68">
        <f t="shared" si="0"/>
        <v>0.14344591875883936</v>
      </c>
      <c r="C32" s="69" t="s">
        <v>54</v>
      </c>
      <c r="D32" s="68">
        <v>1567988</v>
      </c>
      <c r="E32" s="68">
        <f t="shared" si="1"/>
        <v>0.10656765477081503</v>
      </c>
      <c r="F32" s="68">
        <v>777000</v>
      </c>
      <c r="G32" s="68">
        <f t="shared" si="2"/>
        <v>0.049509366636931305</v>
      </c>
      <c r="H32" s="68">
        <f t="shared" si="4"/>
        <v>790988</v>
      </c>
      <c r="I32" s="70">
        <f t="shared" si="3"/>
        <v>101.8002574002574</v>
      </c>
    </row>
    <row r="33" spans="1:9" ht="22.5" customHeight="1" thickBot="1">
      <c r="A33" s="71">
        <v>56609149</v>
      </c>
      <c r="B33" s="72">
        <f t="shared" si="0"/>
        <v>4.12048935719648</v>
      </c>
      <c r="C33" s="73" t="s">
        <v>55</v>
      </c>
      <c r="D33" s="72">
        <f>D31-D32</f>
        <v>30343912</v>
      </c>
      <c r="E33" s="72">
        <f t="shared" si="1"/>
        <v>2.0623114069827015</v>
      </c>
      <c r="F33" s="72">
        <f>F31-F32</f>
        <v>26125000</v>
      </c>
      <c r="G33" s="72">
        <f t="shared" si="2"/>
        <v>1.6646489104116222</v>
      </c>
      <c r="H33" s="72">
        <f t="shared" si="4"/>
        <v>4218912</v>
      </c>
      <c r="I33" s="74">
        <f t="shared" si="3"/>
        <v>16.148945454545455</v>
      </c>
    </row>
    <row r="34" spans="1:7" ht="24" customHeight="1">
      <c r="A34" s="24"/>
      <c r="B34" s="25"/>
      <c r="C34" s="26"/>
      <c r="D34" s="26"/>
      <c r="E34" s="26"/>
      <c r="F34" s="27"/>
      <c r="G34" s="27"/>
    </row>
    <row r="35" spans="1:7" ht="24" customHeight="1">
      <c r="A35" s="28"/>
      <c r="B35" s="29"/>
      <c r="C35" s="13"/>
      <c r="D35" s="23"/>
      <c r="E35" s="23"/>
      <c r="F35" s="30"/>
      <c r="G35" s="23"/>
    </row>
    <row r="36" ht="24" customHeight="1">
      <c r="F36" s="30"/>
    </row>
    <row r="37" ht="24" customHeight="1">
      <c r="F37" s="30"/>
    </row>
    <row r="38" ht="24" customHeight="1">
      <c r="F38" s="30"/>
    </row>
    <row r="39" ht="24" customHeight="1">
      <c r="F39" s="30"/>
    </row>
    <row r="40" ht="24" customHeight="1">
      <c r="F40" s="30"/>
    </row>
    <row r="41" ht="24" customHeight="1">
      <c r="F41" s="30"/>
    </row>
    <row r="42" ht="24" customHeight="1">
      <c r="F42" s="30"/>
    </row>
    <row r="43" ht="24" customHeight="1">
      <c r="F43" s="30"/>
    </row>
    <row r="44" ht="24" customHeight="1">
      <c r="F44" s="30"/>
    </row>
    <row r="45" ht="24" customHeight="1">
      <c r="F45" s="30"/>
    </row>
    <row r="46" ht="24" customHeight="1">
      <c r="F46" s="30"/>
    </row>
    <row r="47" ht="24" customHeight="1">
      <c r="F47" s="30"/>
    </row>
    <row r="48" ht="24" customHeight="1">
      <c r="F48" s="30"/>
    </row>
    <row r="49" ht="24" customHeight="1">
      <c r="F49" s="30"/>
    </row>
    <row r="50" ht="24" customHeight="1">
      <c r="F50" s="30"/>
    </row>
    <row r="51" ht="24" customHeight="1">
      <c r="F51" s="30"/>
    </row>
    <row r="52" ht="24" customHeight="1">
      <c r="F52" s="30"/>
    </row>
    <row r="53" ht="24" customHeight="1">
      <c r="F53" s="30"/>
    </row>
    <row r="54" ht="24" customHeight="1">
      <c r="F54" s="30"/>
    </row>
    <row r="55" ht="24" customHeight="1">
      <c r="F55" s="30"/>
    </row>
    <row r="56" ht="24" customHeight="1">
      <c r="F56" s="30"/>
    </row>
    <row r="57" ht="24" customHeight="1">
      <c r="F57" s="30"/>
    </row>
    <row r="58" ht="24" customHeight="1">
      <c r="F58" s="30"/>
    </row>
    <row r="59" ht="24" customHeight="1">
      <c r="F59" s="30"/>
    </row>
    <row r="60" ht="24" customHeight="1">
      <c r="F60" s="30"/>
    </row>
    <row r="61" ht="24" customHeight="1">
      <c r="F61" s="30"/>
    </row>
  </sheetData>
  <mergeCells count="13">
    <mergeCell ref="C3:G3"/>
    <mergeCell ref="H3:I3"/>
    <mergeCell ref="H2:I2"/>
    <mergeCell ref="A1:I1"/>
    <mergeCell ref="A2:G2"/>
    <mergeCell ref="A5:A6"/>
    <mergeCell ref="B5:B6"/>
    <mergeCell ref="C4:C6"/>
    <mergeCell ref="D4:I4"/>
    <mergeCell ref="D5:E5"/>
    <mergeCell ref="A4:B4"/>
    <mergeCell ref="F5:G5"/>
    <mergeCell ref="H5:I5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Q35"/>
  <sheetViews>
    <sheetView showGridLines="0" showZeros="0" workbookViewId="0" topLeftCell="A1">
      <pane xSplit="3" ySplit="5" topLeftCell="D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2" sqref="F32"/>
    </sheetView>
  </sheetViews>
  <sheetFormatPr defaultColWidth="9.00390625" defaultRowHeight="16.5"/>
  <cols>
    <col min="1" max="1" width="16.125" style="5" customWidth="1"/>
    <col min="2" max="2" width="11.625" style="5" customWidth="1"/>
    <col min="3" max="3" width="5.50390625" style="5" customWidth="1"/>
    <col min="4" max="4" width="12.625" style="5" customWidth="1"/>
    <col min="5" max="5" width="5.625" style="5" customWidth="1"/>
    <col min="6" max="6" width="12.625" style="5" customWidth="1"/>
    <col min="7" max="7" width="5.625" style="5" customWidth="1"/>
    <col min="8" max="8" width="12.625" style="5" customWidth="1"/>
    <col min="9" max="9" width="6.625" style="5" customWidth="1"/>
    <col min="10" max="16384" width="10.00390625" style="5" customWidth="1"/>
  </cols>
  <sheetData>
    <row r="1" spans="1:12" ht="30.75" customHeight="1">
      <c r="A1" s="167" t="s">
        <v>36</v>
      </c>
      <c r="B1" s="194"/>
      <c r="C1" s="194"/>
      <c r="D1" s="194"/>
      <c r="E1" s="194"/>
      <c r="F1" s="194"/>
      <c r="G1" s="194"/>
      <c r="H1" s="194"/>
      <c r="I1" s="194"/>
      <c r="J1" s="4"/>
      <c r="K1" s="4"/>
      <c r="L1" s="4"/>
    </row>
    <row r="2" spans="1:17" ht="24.75" customHeight="1">
      <c r="A2" s="187" t="s">
        <v>37</v>
      </c>
      <c r="B2" s="188"/>
      <c r="C2" s="188"/>
      <c r="D2" s="188"/>
      <c r="E2" s="188"/>
      <c r="F2" s="188"/>
      <c r="G2" s="188"/>
      <c r="H2" s="186" t="s">
        <v>56</v>
      </c>
      <c r="I2" s="166"/>
      <c r="J2" s="75"/>
      <c r="K2" s="76"/>
      <c r="L2" s="77"/>
      <c r="M2" s="78"/>
      <c r="N2" s="78"/>
      <c r="O2" s="78"/>
      <c r="P2" s="78"/>
      <c r="Q2" s="78"/>
    </row>
    <row r="3" spans="1:17" ht="24" customHeight="1" thickBot="1">
      <c r="A3" s="7"/>
      <c r="B3" s="7"/>
      <c r="C3" s="195" t="s">
        <v>140</v>
      </c>
      <c r="D3" s="196"/>
      <c r="E3" s="196"/>
      <c r="F3" s="196"/>
      <c r="G3" s="196"/>
      <c r="H3" s="185" t="s">
        <v>57</v>
      </c>
      <c r="I3" s="185"/>
      <c r="J3" s="79"/>
      <c r="K3" s="80"/>
      <c r="L3" s="81"/>
      <c r="M3" s="78"/>
      <c r="N3" s="78"/>
      <c r="O3" s="82"/>
      <c r="P3" s="78"/>
      <c r="Q3" s="78"/>
    </row>
    <row r="4" spans="1:12" ht="33.75" customHeight="1">
      <c r="A4" s="191" t="s">
        <v>58</v>
      </c>
      <c r="B4" s="189" t="s">
        <v>135</v>
      </c>
      <c r="C4" s="189"/>
      <c r="D4" s="189" t="s">
        <v>59</v>
      </c>
      <c r="E4" s="193"/>
      <c r="F4" s="189" t="s">
        <v>60</v>
      </c>
      <c r="G4" s="193"/>
      <c r="H4" s="189" t="s">
        <v>18</v>
      </c>
      <c r="I4" s="190"/>
      <c r="J4" s="9"/>
      <c r="K4" s="9"/>
      <c r="L4" s="9"/>
    </row>
    <row r="5" spans="1:9" ht="33.75" customHeight="1">
      <c r="A5" s="192"/>
      <c r="B5" s="83" t="s">
        <v>61</v>
      </c>
      <c r="C5" s="83" t="s">
        <v>25</v>
      </c>
      <c r="D5" s="83" t="s">
        <v>61</v>
      </c>
      <c r="E5" s="83" t="s">
        <v>25</v>
      </c>
      <c r="F5" s="83" t="s">
        <v>61</v>
      </c>
      <c r="G5" s="83" t="s">
        <v>25</v>
      </c>
      <c r="H5" s="83" t="s">
        <v>62</v>
      </c>
      <c r="I5" s="84" t="s">
        <v>63</v>
      </c>
    </row>
    <row r="6" spans="1:9" ht="22.5" customHeight="1">
      <c r="A6" s="85" t="s">
        <v>3</v>
      </c>
      <c r="B6" s="86">
        <f>D6+F6+H6</f>
        <v>1471354515</v>
      </c>
      <c r="C6" s="86">
        <f>B6/$B$6*100</f>
        <v>100</v>
      </c>
      <c r="D6" s="86">
        <f>SUM(D7:D11)</f>
        <v>1407979357</v>
      </c>
      <c r="E6" s="86">
        <f>D6/$D$6*100</f>
        <v>100</v>
      </c>
      <c r="F6" s="86">
        <f>SUM(F7:F11)</f>
        <v>58986264</v>
      </c>
      <c r="G6" s="86">
        <f aca="true" t="shared" si="0" ref="G6:G32">F6/$F$6*100</f>
        <v>100</v>
      </c>
      <c r="H6" s="86">
        <f>SUM(H7:H11)</f>
        <v>4388894</v>
      </c>
      <c r="I6" s="87">
        <f>H6/$H$6*100</f>
        <v>100</v>
      </c>
    </row>
    <row r="7" spans="1:9" ht="22.5" customHeight="1">
      <c r="A7" s="88" t="s">
        <v>45</v>
      </c>
      <c r="B7" s="3">
        <f aca="true" t="shared" si="1" ref="B7:B32">D7+F7+H7</f>
        <v>1463119</v>
      </c>
      <c r="C7" s="3">
        <f aca="true" t="shared" si="2" ref="C7:C32">B7/$B$6*100</f>
        <v>0.09944027663516565</v>
      </c>
      <c r="D7" s="3">
        <v>0</v>
      </c>
      <c r="E7" s="3">
        <f aca="true" t="shared" si="3" ref="E7:E32">D7/$D$6*100</f>
        <v>0</v>
      </c>
      <c r="F7" s="3">
        <v>0</v>
      </c>
      <c r="G7" s="3">
        <f t="shared" si="0"/>
        <v>0</v>
      </c>
      <c r="H7" s="3">
        <v>1463119</v>
      </c>
      <c r="I7" s="10">
        <f aca="true" t="shared" si="4" ref="I7:I32">H7/$H$6*100</f>
        <v>33.33684978493443</v>
      </c>
    </row>
    <row r="8" spans="1:9" ht="22.5" customHeight="1">
      <c r="A8" s="88" t="s">
        <v>4</v>
      </c>
      <c r="B8" s="3">
        <f t="shared" si="1"/>
        <v>43890962</v>
      </c>
      <c r="C8" s="3">
        <f t="shared" si="2"/>
        <v>2.983031047415517</v>
      </c>
      <c r="D8" s="3">
        <v>0</v>
      </c>
      <c r="E8" s="3">
        <f t="shared" si="3"/>
        <v>0</v>
      </c>
      <c r="F8" s="3">
        <v>43890962</v>
      </c>
      <c r="G8" s="3">
        <f t="shared" si="0"/>
        <v>74.40878439088802</v>
      </c>
      <c r="H8" s="3">
        <v>0</v>
      </c>
      <c r="I8" s="10">
        <f t="shared" si="4"/>
        <v>0</v>
      </c>
    </row>
    <row r="9" spans="1:9" ht="22.5" customHeight="1">
      <c r="A9" s="88" t="s">
        <v>46</v>
      </c>
      <c r="B9" s="3">
        <f t="shared" si="1"/>
        <v>1263885759</v>
      </c>
      <c r="C9" s="3">
        <f t="shared" si="2"/>
        <v>85.89947195696749</v>
      </c>
      <c r="D9" s="3">
        <v>1263885759</v>
      </c>
      <c r="E9" s="3">
        <f t="shared" si="3"/>
        <v>89.76592964352673</v>
      </c>
      <c r="F9" s="3">
        <v>0</v>
      </c>
      <c r="G9" s="3">
        <f t="shared" si="0"/>
        <v>0</v>
      </c>
      <c r="H9" s="3">
        <v>0</v>
      </c>
      <c r="I9" s="10">
        <f t="shared" si="4"/>
        <v>0</v>
      </c>
    </row>
    <row r="10" spans="1:9" ht="22.5" customHeight="1">
      <c r="A10" s="88" t="s">
        <v>19</v>
      </c>
      <c r="B10" s="3">
        <f t="shared" si="1"/>
        <v>0</v>
      </c>
      <c r="C10" s="3">
        <f t="shared" si="2"/>
        <v>0</v>
      </c>
      <c r="D10" s="3">
        <v>0</v>
      </c>
      <c r="E10" s="3">
        <f t="shared" si="3"/>
        <v>0</v>
      </c>
      <c r="F10" s="3">
        <v>0</v>
      </c>
      <c r="G10" s="3">
        <f t="shared" si="0"/>
        <v>0</v>
      </c>
      <c r="H10" s="3">
        <v>0</v>
      </c>
      <c r="I10" s="10">
        <f t="shared" si="4"/>
        <v>0</v>
      </c>
    </row>
    <row r="11" spans="1:9" ht="22.5" customHeight="1">
      <c r="A11" s="88" t="s">
        <v>5</v>
      </c>
      <c r="B11" s="3">
        <f t="shared" si="1"/>
        <v>162114675</v>
      </c>
      <c r="C11" s="3">
        <f t="shared" si="2"/>
        <v>11.01805671898183</v>
      </c>
      <c r="D11" s="3">
        <v>144093598</v>
      </c>
      <c r="E11" s="3">
        <f t="shared" si="3"/>
        <v>10.234070356473273</v>
      </c>
      <c r="F11" s="3">
        <v>15095302</v>
      </c>
      <c r="G11" s="3">
        <f t="shared" si="0"/>
        <v>25.591215609111977</v>
      </c>
      <c r="H11" s="3">
        <v>2925775</v>
      </c>
      <c r="I11" s="10">
        <f t="shared" si="4"/>
        <v>66.66315021506557</v>
      </c>
    </row>
    <row r="12" spans="1:9" ht="22.5" customHeight="1">
      <c r="A12" s="88" t="s">
        <v>6</v>
      </c>
      <c r="B12" s="3">
        <f t="shared" si="1"/>
        <v>1402007465</v>
      </c>
      <c r="C12" s="3">
        <f t="shared" si="2"/>
        <v>95.2868564786373</v>
      </c>
      <c r="D12" s="3">
        <f>SUM(D13:D16)</f>
        <v>1350684124</v>
      </c>
      <c r="E12" s="3">
        <f t="shared" si="3"/>
        <v>95.930676631362</v>
      </c>
      <c r="F12" s="3">
        <f>SUM(F13:F16)</f>
        <v>50291784</v>
      </c>
      <c r="G12" s="3">
        <f t="shared" si="0"/>
        <v>85.26016158609401</v>
      </c>
      <c r="H12" s="3">
        <f>SUM(H13:H16)</f>
        <v>1031557</v>
      </c>
      <c r="I12" s="10">
        <f t="shared" si="4"/>
        <v>23.503803008229408</v>
      </c>
    </row>
    <row r="13" spans="1:9" ht="22.5" customHeight="1">
      <c r="A13" s="88" t="s">
        <v>47</v>
      </c>
      <c r="B13" s="3">
        <f t="shared" si="1"/>
        <v>1031557</v>
      </c>
      <c r="C13" s="3">
        <f>B13/$B$6*100</f>
        <v>0.07010934411004272</v>
      </c>
      <c r="D13" s="3">
        <v>0</v>
      </c>
      <c r="E13" s="3">
        <f>D13/$D$6*100</f>
        <v>0</v>
      </c>
      <c r="F13" s="3">
        <v>0</v>
      </c>
      <c r="G13" s="3">
        <f>F13/$F$6*100</f>
        <v>0</v>
      </c>
      <c r="H13" s="3">
        <v>1031557</v>
      </c>
      <c r="I13" s="10">
        <f>H13/$H$6*100</f>
        <v>23.503803008229408</v>
      </c>
    </row>
    <row r="14" spans="1:9" ht="22.5" customHeight="1">
      <c r="A14" s="88" t="s">
        <v>7</v>
      </c>
      <c r="B14" s="3">
        <f t="shared" si="1"/>
        <v>49905720</v>
      </c>
      <c r="C14" s="3">
        <f t="shared" si="2"/>
        <v>3.39182158284946</v>
      </c>
      <c r="D14" s="3">
        <v>0</v>
      </c>
      <c r="E14" s="3">
        <f t="shared" si="3"/>
        <v>0</v>
      </c>
      <c r="F14" s="3">
        <v>49905720</v>
      </c>
      <c r="G14" s="3">
        <f t="shared" si="0"/>
        <v>84.6056634473409</v>
      </c>
      <c r="H14" s="3">
        <v>0</v>
      </c>
      <c r="I14" s="10">
        <f t="shared" si="4"/>
        <v>0</v>
      </c>
    </row>
    <row r="15" spans="1:9" ht="22.5" customHeight="1">
      <c r="A15" s="88" t="s">
        <v>48</v>
      </c>
      <c r="B15" s="3">
        <f t="shared" si="1"/>
        <v>1277479759</v>
      </c>
      <c r="C15" s="3">
        <f t="shared" si="2"/>
        <v>86.82338253469797</v>
      </c>
      <c r="D15" s="3">
        <v>1277479759</v>
      </c>
      <c r="E15" s="3">
        <f t="shared" si="3"/>
        <v>90.73142675343927</v>
      </c>
      <c r="F15" s="3">
        <v>0</v>
      </c>
      <c r="G15" s="3">
        <f t="shared" si="0"/>
        <v>0</v>
      </c>
      <c r="H15" s="3">
        <v>0</v>
      </c>
      <c r="I15" s="10">
        <f t="shared" si="4"/>
        <v>0</v>
      </c>
    </row>
    <row r="16" spans="1:9" ht="22.5" customHeight="1">
      <c r="A16" s="88" t="s">
        <v>8</v>
      </c>
      <c r="B16" s="3">
        <f t="shared" si="1"/>
        <v>73590429</v>
      </c>
      <c r="C16" s="3">
        <f t="shared" si="2"/>
        <v>5.001543016979833</v>
      </c>
      <c r="D16" s="3">
        <v>73204365</v>
      </c>
      <c r="E16" s="3">
        <f t="shared" si="3"/>
        <v>5.199249877922749</v>
      </c>
      <c r="F16" s="3">
        <v>386064</v>
      </c>
      <c r="G16" s="3">
        <f t="shared" si="0"/>
        <v>0.6544981387531171</v>
      </c>
      <c r="H16" s="3">
        <v>0</v>
      </c>
      <c r="I16" s="10">
        <f t="shared" si="4"/>
        <v>0</v>
      </c>
    </row>
    <row r="17" spans="1:9" ht="22.5" customHeight="1">
      <c r="A17" s="88" t="s">
        <v>49</v>
      </c>
      <c r="B17" s="3">
        <f t="shared" si="1"/>
        <v>69347050</v>
      </c>
      <c r="C17" s="3">
        <f t="shared" si="2"/>
        <v>4.713143521362695</v>
      </c>
      <c r="D17" s="3">
        <f>D6-D12</f>
        <v>57295233</v>
      </c>
      <c r="E17" s="3">
        <f t="shared" si="3"/>
        <v>4.069323368637996</v>
      </c>
      <c r="F17" s="3">
        <f>F6-F12</f>
        <v>8694480</v>
      </c>
      <c r="G17" s="3">
        <f t="shared" si="0"/>
        <v>14.73983841390599</v>
      </c>
      <c r="H17" s="3">
        <f>H6-H12</f>
        <v>3357337</v>
      </c>
      <c r="I17" s="10">
        <f t="shared" si="4"/>
        <v>76.49619699177059</v>
      </c>
    </row>
    <row r="18" spans="1:9" ht="22.5" customHeight="1">
      <c r="A18" s="88" t="s">
        <v>9</v>
      </c>
      <c r="B18" s="3">
        <f t="shared" si="1"/>
        <v>36742326</v>
      </c>
      <c r="C18" s="3">
        <f t="shared" si="2"/>
        <v>2.4971769635001935</v>
      </c>
      <c r="D18" s="3">
        <f>SUM(D19:D21)</f>
        <v>32266037</v>
      </c>
      <c r="E18" s="3">
        <f t="shared" si="3"/>
        <v>2.291655544492475</v>
      </c>
      <c r="F18" s="3">
        <f>SUM(F19:F21)</f>
        <v>0</v>
      </c>
      <c r="G18" s="3">
        <f t="shared" si="0"/>
        <v>0</v>
      </c>
      <c r="H18" s="3">
        <f>SUM(H19:H21)</f>
        <v>4476289</v>
      </c>
      <c r="I18" s="10">
        <f t="shared" si="4"/>
        <v>101.99127616205814</v>
      </c>
    </row>
    <row r="19" spans="1:9" ht="22.5" customHeight="1">
      <c r="A19" s="88" t="s">
        <v>10</v>
      </c>
      <c r="B19" s="3">
        <f t="shared" si="1"/>
        <v>0</v>
      </c>
      <c r="C19" s="3">
        <f t="shared" si="2"/>
        <v>0</v>
      </c>
      <c r="D19" s="3">
        <v>0</v>
      </c>
      <c r="E19" s="3">
        <f t="shared" si="3"/>
        <v>0</v>
      </c>
      <c r="F19" s="3">
        <v>0</v>
      </c>
      <c r="G19" s="3">
        <f t="shared" si="0"/>
        <v>0</v>
      </c>
      <c r="H19" s="3">
        <v>0</v>
      </c>
      <c r="I19" s="10">
        <f t="shared" si="4"/>
        <v>0</v>
      </c>
    </row>
    <row r="20" spans="1:9" ht="22.5" customHeight="1">
      <c r="A20" s="88" t="s">
        <v>11</v>
      </c>
      <c r="B20" s="3">
        <f t="shared" si="1"/>
        <v>36742326</v>
      </c>
      <c r="C20" s="3">
        <f t="shared" si="2"/>
        <v>2.4971769635001935</v>
      </c>
      <c r="D20" s="3">
        <v>32266037</v>
      </c>
      <c r="E20" s="3">
        <f t="shared" si="3"/>
        <v>2.291655544492475</v>
      </c>
      <c r="F20" s="3">
        <v>0</v>
      </c>
      <c r="G20" s="3">
        <f t="shared" si="0"/>
        <v>0</v>
      </c>
      <c r="H20" s="3">
        <v>4476289</v>
      </c>
      <c r="I20" s="10">
        <f t="shared" si="4"/>
        <v>101.99127616205814</v>
      </c>
    </row>
    <row r="21" spans="1:9" ht="22.5" customHeight="1">
      <c r="A21" s="88" t="s">
        <v>50</v>
      </c>
      <c r="B21" s="3">
        <f t="shared" si="1"/>
        <v>0</v>
      </c>
      <c r="C21" s="3">
        <f t="shared" si="2"/>
        <v>0</v>
      </c>
      <c r="D21" s="3">
        <v>0</v>
      </c>
      <c r="E21" s="3">
        <f t="shared" si="3"/>
        <v>0</v>
      </c>
      <c r="F21" s="3">
        <v>0</v>
      </c>
      <c r="G21" s="3">
        <f t="shared" si="0"/>
        <v>0</v>
      </c>
      <c r="H21" s="3">
        <v>0</v>
      </c>
      <c r="I21" s="10">
        <f t="shared" si="4"/>
        <v>0</v>
      </c>
    </row>
    <row r="22" spans="1:9" ht="22.5" customHeight="1">
      <c r="A22" s="88" t="s">
        <v>51</v>
      </c>
      <c r="B22" s="3">
        <f t="shared" si="1"/>
        <v>32604724</v>
      </c>
      <c r="C22" s="3">
        <f t="shared" si="2"/>
        <v>2.215966557862501</v>
      </c>
      <c r="D22" s="3">
        <f>D17-D18</f>
        <v>25029196</v>
      </c>
      <c r="E22" s="3">
        <f t="shared" si="3"/>
        <v>1.777667824145521</v>
      </c>
      <c r="F22" s="3">
        <f>F17-F18</f>
        <v>8694480</v>
      </c>
      <c r="G22" s="3">
        <f t="shared" si="0"/>
        <v>14.73983841390599</v>
      </c>
      <c r="H22" s="3">
        <f>H17-H18</f>
        <v>-1118952</v>
      </c>
      <c r="I22" s="10">
        <f t="shared" si="4"/>
        <v>-25.49507917028755</v>
      </c>
    </row>
    <row r="23" spans="1:9" ht="22.5" customHeight="1">
      <c r="A23" s="88" t="s">
        <v>12</v>
      </c>
      <c r="B23" s="3">
        <f t="shared" si="1"/>
        <v>8445472</v>
      </c>
      <c r="C23" s="3">
        <f t="shared" si="2"/>
        <v>0.5739930053499037</v>
      </c>
      <c r="D23" s="3">
        <f>SUM(D24:D25)</f>
        <v>7275142</v>
      </c>
      <c r="E23" s="3">
        <f t="shared" si="3"/>
        <v>0.5167080017068745</v>
      </c>
      <c r="F23" s="3">
        <f>SUM(F24:F25)</f>
        <v>869869</v>
      </c>
      <c r="G23" s="3">
        <f t="shared" si="0"/>
        <v>1.474697566877604</v>
      </c>
      <c r="H23" s="3">
        <f>SUM(H24:H25)</f>
        <v>300461</v>
      </c>
      <c r="I23" s="10">
        <f t="shared" si="4"/>
        <v>6.845938862957274</v>
      </c>
    </row>
    <row r="24" spans="1:9" ht="22.5" customHeight="1">
      <c r="A24" s="88" t="s">
        <v>13</v>
      </c>
      <c r="B24" s="3">
        <f t="shared" si="1"/>
        <v>3941689</v>
      </c>
      <c r="C24" s="3">
        <f t="shared" si="2"/>
        <v>0.267895259763416</v>
      </c>
      <c r="D24" s="3">
        <v>3649432</v>
      </c>
      <c r="E24" s="3">
        <f t="shared" si="3"/>
        <v>0.25919641377242153</v>
      </c>
      <c r="F24" s="3">
        <v>291796</v>
      </c>
      <c r="G24" s="3">
        <f t="shared" si="0"/>
        <v>0.4946846608220517</v>
      </c>
      <c r="H24" s="3">
        <v>461</v>
      </c>
      <c r="I24" s="10">
        <f t="shared" si="4"/>
        <v>0.010503785236098207</v>
      </c>
    </row>
    <row r="25" spans="1:9" ht="22.5" customHeight="1">
      <c r="A25" s="88" t="s">
        <v>14</v>
      </c>
      <c r="B25" s="3">
        <f t="shared" si="1"/>
        <v>4503783</v>
      </c>
      <c r="C25" s="3">
        <f t="shared" si="2"/>
        <v>0.3060977455864877</v>
      </c>
      <c r="D25" s="3">
        <v>3625710</v>
      </c>
      <c r="E25" s="3">
        <f t="shared" si="3"/>
        <v>0.25751158793445295</v>
      </c>
      <c r="F25" s="3">
        <v>578073</v>
      </c>
      <c r="G25" s="3">
        <f t="shared" si="0"/>
        <v>0.9800129060555521</v>
      </c>
      <c r="H25" s="3">
        <v>300000</v>
      </c>
      <c r="I25" s="10">
        <f t="shared" si="4"/>
        <v>6.835435077721175</v>
      </c>
    </row>
    <row r="26" spans="1:9" ht="22.5" customHeight="1">
      <c r="A26" s="88" t="s">
        <v>15</v>
      </c>
      <c r="B26" s="3">
        <f t="shared" si="1"/>
        <v>9138296</v>
      </c>
      <c r="C26" s="3">
        <f t="shared" si="2"/>
        <v>0.6210805014588887</v>
      </c>
      <c r="D26" s="3">
        <f>SUM(D27:D28)</f>
        <v>8797407</v>
      </c>
      <c r="E26" s="3">
        <f t="shared" si="3"/>
        <v>0.6248249987659443</v>
      </c>
      <c r="F26" s="3">
        <f>SUM(F27:F28)</f>
        <v>340889</v>
      </c>
      <c r="G26" s="3">
        <f t="shared" si="0"/>
        <v>0.5779125119705835</v>
      </c>
      <c r="H26" s="3">
        <f>SUM(H27:H28)</f>
        <v>0</v>
      </c>
      <c r="I26" s="10">
        <f t="shared" si="4"/>
        <v>0</v>
      </c>
    </row>
    <row r="27" spans="1:9" ht="22.5" customHeight="1">
      <c r="A27" s="88" t="s">
        <v>16</v>
      </c>
      <c r="B27" s="3">
        <f t="shared" si="1"/>
        <v>0</v>
      </c>
      <c r="C27" s="3">
        <f t="shared" si="2"/>
        <v>0</v>
      </c>
      <c r="D27" s="3">
        <v>0</v>
      </c>
      <c r="E27" s="3">
        <f t="shared" si="3"/>
        <v>0</v>
      </c>
      <c r="F27" s="3">
        <v>0</v>
      </c>
      <c r="G27" s="3">
        <f t="shared" si="0"/>
        <v>0</v>
      </c>
      <c r="H27" s="3">
        <v>0</v>
      </c>
      <c r="I27" s="10">
        <f t="shared" si="4"/>
        <v>0</v>
      </c>
    </row>
    <row r="28" spans="1:9" ht="22.5" customHeight="1">
      <c r="A28" s="88" t="s">
        <v>17</v>
      </c>
      <c r="B28" s="3">
        <f t="shared" si="1"/>
        <v>9138296</v>
      </c>
      <c r="C28" s="3">
        <f t="shared" si="2"/>
        <v>0.6210805014588887</v>
      </c>
      <c r="D28" s="3">
        <v>8797407</v>
      </c>
      <c r="E28" s="3">
        <f t="shared" si="3"/>
        <v>0.6248249987659443</v>
      </c>
      <c r="F28" s="3">
        <v>340889</v>
      </c>
      <c r="G28" s="3">
        <f t="shared" si="0"/>
        <v>0.5779125119705835</v>
      </c>
      <c r="H28" s="3">
        <v>0</v>
      </c>
      <c r="I28" s="10">
        <f t="shared" si="4"/>
        <v>0</v>
      </c>
    </row>
    <row r="29" spans="1:9" ht="22.5" customHeight="1">
      <c r="A29" s="88" t="s">
        <v>52</v>
      </c>
      <c r="B29" s="3">
        <f t="shared" si="1"/>
        <v>-692824</v>
      </c>
      <c r="C29" s="3">
        <f t="shared" si="2"/>
        <v>-0.047087496108984994</v>
      </c>
      <c r="D29" s="3">
        <f>D23-D26</f>
        <v>-1522265</v>
      </c>
      <c r="E29" s="3">
        <f t="shared" si="3"/>
        <v>-0.10811699705906982</v>
      </c>
      <c r="F29" s="3">
        <f>F23-F26</f>
        <v>528980</v>
      </c>
      <c r="G29" s="3">
        <f t="shared" si="0"/>
        <v>0.8967850549070203</v>
      </c>
      <c r="H29" s="3">
        <f>H23-H26</f>
        <v>300461</v>
      </c>
      <c r="I29" s="10">
        <f t="shared" si="4"/>
        <v>6.845938862957274</v>
      </c>
    </row>
    <row r="30" spans="1:9" ht="22.5" customHeight="1">
      <c r="A30" s="88" t="s">
        <v>53</v>
      </c>
      <c r="B30" s="3">
        <f t="shared" si="1"/>
        <v>31911900</v>
      </c>
      <c r="C30" s="3">
        <f t="shared" si="2"/>
        <v>2.168879061753516</v>
      </c>
      <c r="D30" s="3">
        <f>D22+D29</f>
        <v>23506931</v>
      </c>
      <c r="E30" s="3">
        <f t="shared" si="3"/>
        <v>1.6695508270864512</v>
      </c>
      <c r="F30" s="3">
        <f>F22+F29</f>
        <v>9223460</v>
      </c>
      <c r="G30" s="3">
        <f t="shared" si="0"/>
        <v>15.63662346881301</v>
      </c>
      <c r="H30" s="3">
        <f>H22+H29</f>
        <v>-818491</v>
      </c>
      <c r="I30" s="10">
        <f t="shared" si="4"/>
        <v>-18.649140307330274</v>
      </c>
    </row>
    <row r="31" spans="1:9" ht="22.5" customHeight="1">
      <c r="A31" s="88" t="s">
        <v>54</v>
      </c>
      <c r="B31" s="3">
        <f t="shared" si="1"/>
        <v>1567988</v>
      </c>
      <c r="C31" s="3">
        <f t="shared" si="2"/>
        <v>0.10656765477081503</v>
      </c>
      <c r="D31" s="3">
        <v>0</v>
      </c>
      <c r="E31" s="3">
        <f t="shared" si="3"/>
        <v>0</v>
      </c>
      <c r="F31" s="3">
        <v>1567988</v>
      </c>
      <c r="G31" s="3">
        <f t="shared" si="0"/>
        <v>2.658225650636223</v>
      </c>
      <c r="H31" s="3">
        <v>0</v>
      </c>
      <c r="I31" s="10">
        <f t="shared" si="4"/>
        <v>0</v>
      </c>
    </row>
    <row r="32" spans="1:9" ht="22.5" customHeight="1" thickBot="1">
      <c r="A32" s="89" t="s">
        <v>55</v>
      </c>
      <c r="B32" s="14">
        <f t="shared" si="1"/>
        <v>30343912</v>
      </c>
      <c r="C32" s="14">
        <f t="shared" si="2"/>
        <v>2.0623114069827015</v>
      </c>
      <c r="D32" s="14">
        <f>D30-D31</f>
        <v>23506931</v>
      </c>
      <c r="E32" s="14">
        <f t="shared" si="3"/>
        <v>1.6695508270864512</v>
      </c>
      <c r="F32" s="14">
        <f>F30-F31</f>
        <v>7655472</v>
      </c>
      <c r="G32" s="14">
        <f t="shared" si="0"/>
        <v>12.978397818176788</v>
      </c>
      <c r="H32" s="14">
        <f>H30-H31</f>
        <v>-818491</v>
      </c>
      <c r="I32" s="90">
        <f t="shared" si="4"/>
        <v>-18.649140307330274</v>
      </c>
    </row>
    <row r="33" spans="1:7" ht="16.5">
      <c r="A33" s="9"/>
      <c r="B33" s="9"/>
      <c r="C33" s="9"/>
      <c r="D33" s="9"/>
      <c r="E33" s="9"/>
      <c r="F33" s="9"/>
      <c r="G33" s="9"/>
    </row>
    <row r="34" spans="1:7" ht="16.5">
      <c r="A34" s="9"/>
      <c r="B34" s="9"/>
      <c r="C34" s="9"/>
      <c r="D34" s="9"/>
      <c r="E34" s="9"/>
      <c r="F34" s="9"/>
      <c r="G34" s="9"/>
    </row>
    <row r="35" spans="1:7" ht="16.5">
      <c r="A35" s="9"/>
      <c r="B35" s="9"/>
      <c r="C35" s="9"/>
      <c r="D35" s="9"/>
      <c r="E35" s="9"/>
      <c r="F35" s="9"/>
      <c r="G35" s="9"/>
    </row>
  </sheetData>
  <mergeCells count="10">
    <mergeCell ref="A1:I1"/>
    <mergeCell ref="A2:G2"/>
    <mergeCell ref="H2:I2"/>
    <mergeCell ref="C3:G3"/>
    <mergeCell ref="H3:I3"/>
    <mergeCell ref="H4:I4"/>
    <mergeCell ref="A4:A5"/>
    <mergeCell ref="B4:C4"/>
    <mergeCell ref="D4:E4"/>
    <mergeCell ref="F4:G4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D6" sqref="D6"/>
    </sheetView>
  </sheetViews>
  <sheetFormatPr defaultColWidth="9.00390625" defaultRowHeight="21" customHeight="1"/>
  <cols>
    <col min="1" max="1" width="20.625" style="32" customWidth="1"/>
    <col min="2" max="2" width="15.625" style="32" customWidth="1"/>
    <col min="3" max="3" width="7.125" style="32" customWidth="1"/>
    <col min="4" max="4" width="15.625" style="32" customWidth="1"/>
    <col min="5" max="5" width="7.125" style="32" customWidth="1"/>
    <col min="6" max="6" width="15.625" style="32" customWidth="1"/>
    <col min="7" max="7" width="7.125" style="32" customWidth="1"/>
    <col min="8" max="16384" width="10.00390625" style="32" customWidth="1"/>
  </cols>
  <sheetData>
    <row r="1" spans="1:7" ht="30" customHeight="1">
      <c r="A1" s="197" t="s">
        <v>82</v>
      </c>
      <c r="B1" s="198"/>
      <c r="C1" s="198"/>
      <c r="D1" s="198"/>
      <c r="E1" s="198"/>
      <c r="F1" s="198"/>
      <c r="G1" s="198"/>
    </row>
    <row r="2" spans="1:8" s="2" customFormat="1" ht="25.5" customHeight="1">
      <c r="A2" s="199" t="s">
        <v>83</v>
      </c>
      <c r="B2" s="165"/>
      <c r="C2" s="165"/>
      <c r="D2" s="165"/>
      <c r="E2" s="165"/>
      <c r="F2" s="33" t="s">
        <v>84</v>
      </c>
      <c r="G2" s="33"/>
      <c r="H2" s="1"/>
    </row>
    <row r="3" spans="1:8" s="35" customFormat="1" ht="21.75" customHeight="1" thickBot="1">
      <c r="A3" s="200" t="s">
        <v>141</v>
      </c>
      <c r="B3" s="201"/>
      <c r="C3" s="201"/>
      <c r="D3" s="201"/>
      <c r="E3" s="201"/>
      <c r="F3" s="31"/>
      <c r="G3" s="12" t="s">
        <v>0</v>
      </c>
      <c r="H3" s="34"/>
    </row>
    <row r="4" spans="1:7" ht="31.5" customHeight="1">
      <c r="A4" s="202" t="s">
        <v>85</v>
      </c>
      <c r="B4" s="204" t="s">
        <v>86</v>
      </c>
      <c r="C4" s="205"/>
      <c r="D4" s="205" t="s">
        <v>136</v>
      </c>
      <c r="E4" s="205"/>
      <c r="F4" s="204" t="s">
        <v>87</v>
      </c>
      <c r="G4" s="206"/>
    </row>
    <row r="5" spans="1:7" ht="31.5" customHeight="1">
      <c r="A5" s="203"/>
      <c r="B5" s="92" t="s">
        <v>20</v>
      </c>
      <c r="C5" s="92" t="s">
        <v>2</v>
      </c>
      <c r="D5" s="92" t="s">
        <v>20</v>
      </c>
      <c r="E5" s="92" t="s">
        <v>2</v>
      </c>
      <c r="F5" s="92" t="s">
        <v>88</v>
      </c>
      <c r="G5" s="93" t="s">
        <v>2</v>
      </c>
    </row>
    <row r="6" spans="1:7" ht="24" customHeight="1">
      <c r="A6" s="94" t="s">
        <v>89</v>
      </c>
      <c r="B6" s="95">
        <f>SUM(B7:B13)</f>
        <v>8918807000</v>
      </c>
      <c r="C6" s="95">
        <f aca="true" t="shared" si="0" ref="C6:C33">B6/$B$6*100</f>
        <v>100</v>
      </c>
      <c r="D6" s="95">
        <f>SUM(D7:D13)</f>
        <v>6789393020</v>
      </c>
      <c r="E6" s="95">
        <f aca="true" t="shared" si="1" ref="E6:E33">D6/D$6*100</f>
        <v>100</v>
      </c>
      <c r="F6" s="95">
        <f aca="true" t="shared" si="2" ref="F6:F33">-B6+D6</f>
        <v>-2129413980</v>
      </c>
      <c r="G6" s="96">
        <f aca="true" t="shared" si="3" ref="G6:G33">IF(F6=0,,(+F6/B6)*100)</f>
        <v>-23.875547256488453</v>
      </c>
    </row>
    <row r="7" spans="1:7" ht="24" customHeight="1">
      <c r="A7" s="94" t="s">
        <v>90</v>
      </c>
      <c r="B7" s="95">
        <v>300000</v>
      </c>
      <c r="C7" s="95">
        <f t="shared" si="0"/>
        <v>0.0033636785727059683</v>
      </c>
      <c r="D7" s="95">
        <v>1132230</v>
      </c>
      <c r="E7" s="95">
        <f t="shared" si="1"/>
        <v>0.016676453943153816</v>
      </c>
      <c r="F7" s="95">
        <f t="shared" si="2"/>
        <v>832230</v>
      </c>
      <c r="G7" s="96">
        <f t="shared" si="3"/>
        <v>277.40999999999997</v>
      </c>
    </row>
    <row r="8" spans="1:7" ht="24" customHeight="1">
      <c r="A8" s="94" t="s">
        <v>91</v>
      </c>
      <c r="B8" s="95">
        <v>280000000</v>
      </c>
      <c r="C8" s="95">
        <f t="shared" si="0"/>
        <v>3.1394333345255703</v>
      </c>
      <c r="D8" s="95">
        <v>82734841</v>
      </c>
      <c r="E8" s="95">
        <f t="shared" si="1"/>
        <v>1.218589655309128</v>
      </c>
      <c r="F8" s="95">
        <f t="shared" si="2"/>
        <v>-197265159</v>
      </c>
      <c r="G8" s="96">
        <f t="shared" si="3"/>
        <v>-70.4518425</v>
      </c>
    </row>
    <row r="9" spans="1:7" ht="24" customHeight="1">
      <c r="A9" s="94" t="s">
        <v>92</v>
      </c>
      <c r="B9" s="95">
        <v>33452000</v>
      </c>
      <c r="C9" s="95">
        <f t="shared" si="0"/>
        <v>0.37507258538053356</v>
      </c>
      <c r="D9" s="95">
        <v>22865478</v>
      </c>
      <c r="E9" s="95">
        <f t="shared" si="1"/>
        <v>0.33678235937503587</v>
      </c>
      <c r="F9" s="95">
        <f t="shared" si="2"/>
        <v>-10586522</v>
      </c>
      <c r="G9" s="96">
        <f t="shared" si="3"/>
        <v>-31.646903025230184</v>
      </c>
    </row>
    <row r="10" spans="1:7" ht="24" customHeight="1">
      <c r="A10" s="94" t="s">
        <v>93</v>
      </c>
      <c r="B10" s="95">
        <v>8540806000</v>
      </c>
      <c r="C10" s="95">
        <f t="shared" si="0"/>
        <v>95.76175378612857</v>
      </c>
      <c r="D10" s="95">
        <v>6617893843</v>
      </c>
      <c r="E10" s="95">
        <f t="shared" si="1"/>
        <v>97.47401311877508</v>
      </c>
      <c r="F10" s="95">
        <f t="shared" si="2"/>
        <v>-1922912157</v>
      </c>
      <c r="G10" s="96">
        <f t="shared" si="3"/>
        <v>-22.514410899861208</v>
      </c>
    </row>
    <row r="11" spans="1:7" ht="24" customHeight="1">
      <c r="A11" s="97" t="s">
        <v>94</v>
      </c>
      <c r="B11" s="95">
        <v>64249000</v>
      </c>
      <c r="C11" s="95">
        <f t="shared" si="0"/>
        <v>0.7203766153926192</v>
      </c>
      <c r="D11" s="95">
        <v>64766628</v>
      </c>
      <c r="E11" s="95">
        <f t="shared" si="1"/>
        <v>0.9539384125975962</v>
      </c>
      <c r="F11" s="95">
        <f t="shared" si="2"/>
        <v>517628</v>
      </c>
      <c r="G11" s="96">
        <f t="shared" si="3"/>
        <v>0.8056592320503042</v>
      </c>
    </row>
    <row r="12" spans="1:7" ht="24" customHeight="1">
      <c r="A12" s="94" t="s">
        <v>95</v>
      </c>
      <c r="B12" s="95">
        <v>0</v>
      </c>
      <c r="C12" s="95">
        <f t="shared" si="0"/>
        <v>0</v>
      </c>
      <c r="D12" s="95">
        <v>0</v>
      </c>
      <c r="E12" s="95">
        <f t="shared" si="1"/>
        <v>0</v>
      </c>
      <c r="F12" s="95">
        <f t="shared" si="2"/>
        <v>0</v>
      </c>
      <c r="G12" s="96">
        <f t="shared" si="3"/>
        <v>0</v>
      </c>
    </row>
    <row r="13" spans="1:7" ht="24" customHeight="1">
      <c r="A13" s="94" t="s">
        <v>96</v>
      </c>
      <c r="B13" s="95">
        <v>0</v>
      </c>
      <c r="C13" s="95">
        <f t="shared" si="0"/>
        <v>0</v>
      </c>
      <c r="D13" s="95">
        <v>0</v>
      </c>
      <c r="E13" s="95">
        <f t="shared" si="1"/>
        <v>0</v>
      </c>
      <c r="F13" s="95">
        <f t="shared" si="2"/>
        <v>0</v>
      </c>
      <c r="G13" s="96">
        <f t="shared" si="3"/>
        <v>0</v>
      </c>
    </row>
    <row r="14" spans="1:7" ht="24" customHeight="1">
      <c r="A14" s="94" t="s">
        <v>97</v>
      </c>
      <c r="B14" s="95">
        <f>SUM(B15:B24)</f>
        <v>4939632000</v>
      </c>
      <c r="C14" s="95">
        <f t="shared" si="0"/>
        <v>55.38444771817576</v>
      </c>
      <c r="D14" s="95">
        <f>SUM(D15:D24)</f>
        <v>3490373792</v>
      </c>
      <c r="E14" s="95">
        <f t="shared" si="1"/>
        <v>51.40921702011</v>
      </c>
      <c r="F14" s="95">
        <f t="shared" si="2"/>
        <v>-1449258208</v>
      </c>
      <c r="G14" s="96">
        <f t="shared" si="3"/>
        <v>-29.33939629510862</v>
      </c>
    </row>
    <row r="15" spans="1:7" ht="24" customHeight="1">
      <c r="A15" s="94" t="s">
        <v>98</v>
      </c>
      <c r="B15" s="95">
        <v>0</v>
      </c>
      <c r="C15" s="95">
        <f t="shared" si="0"/>
        <v>0</v>
      </c>
      <c r="D15" s="95">
        <v>1174500</v>
      </c>
      <c r="E15" s="95">
        <f t="shared" si="1"/>
        <v>0.017299042735340133</v>
      </c>
      <c r="F15" s="95">
        <f t="shared" si="2"/>
        <v>1174500</v>
      </c>
      <c r="G15" s="96" t="e">
        <f t="shared" si="3"/>
        <v>#DIV/0!</v>
      </c>
    </row>
    <row r="16" spans="1:7" ht="24" customHeight="1">
      <c r="A16" s="94" t="s">
        <v>99</v>
      </c>
      <c r="B16" s="95">
        <v>152147000</v>
      </c>
      <c r="C16" s="95">
        <f t="shared" si="0"/>
        <v>1.7059120126716498</v>
      </c>
      <c r="D16" s="95">
        <v>62626923</v>
      </c>
      <c r="E16" s="95">
        <f t="shared" si="1"/>
        <v>0.922423003286382</v>
      </c>
      <c r="F16" s="95">
        <f t="shared" si="2"/>
        <v>-89520077</v>
      </c>
      <c r="G16" s="96">
        <f t="shared" si="3"/>
        <v>-58.8378850716741</v>
      </c>
    </row>
    <row r="17" spans="1:7" ht="24" customHeight="1">
      <c r="A17" s="94" t="s">
        <v>100</v>
      </c>
      <c r="B17" s="95">
        <v>4708898000</v>
      </c>
      <c r="C17" s="95">
        <f t="shared" si="0"/>
        <v>52.79739767885996</v>
      </c>
      <c r="D17" s="95">
        <v>3352988986</v>
      </c>
      <c r="E17" s="95">
        <f t="shared" si="1"/>
        <v>49.385695836474056</v>
      </c>
      <c r="F17" s="95">
        <f t="shared" si="2"/>
        <v>-1355909014</v>
      </c>
      <c r="G17" s="96">
        <f t="shared" si="3"/>
        <v>-28.794614238830402</v>
      </c>
    </row>
    <row r="18" spans="1:7" ht="24" customHeight="1">
      <c r="A18" s="97" t="s">
        <v>101</v>
      </c>
      <c r="B18" s="95">
        <v>65981000</v>
      </c>
      <c r="C18" s="95">
        <f t="shared" si="0"/>
        <v>0.7397962530190417</v>
      </c>
      <c r="D18" s="95">
        <v>64652493</v>
      </c>
      <c r="E18" s="95">
        <f t="shared" si="1"/>
        <v>0.9522573344855503</v>
      </c>
      <c r="F18" s="95">
        <f t="shared" si="2"/>
        <v>-1328507</v>
      </c>
      <c r="G18" s="96">
        <f t="shared" si="3"/>
        <v>-2.0134690289628834</v>
      </c>
    </row>
    <row r="19" spans="1:7" ht="24" customHeight="1">
      <c r="A19" s="94" t="s">
        <v>102</v>
      </c>
      <c r="B19" s="95">
        <v>0</v>
      </c>
      <c r="C19" s="95">
        <f t="shared" si="0"/>
        <v>0</v>
      </c>
      <c r="D19" s="95">
        <v>0</v>
      </c>
      <c r="E19" s="95">
        <f t="shared" si="1"/>
        <v>0</v>
      </c>
      <c r="F19" s="95">
        <f t="shared" si="2"/>
        <v>0</v>
      </c>
      <c r="G19" s="96">
        <f t="shared" si="3"/>
        <v>0</v>
      </c>
    </row>
    <row r="20" spans="1:7" ht="24" customHeight="1">
      <c r="A20" s="94" t="s">
        <v>103</v>
      </c>
      <c r="B20" s="95">
        <v>0</v>
      </c>
      <c r="C20" s="95">
        <f t="shared" si="0"/>
        <v>0</v>
      </c>
      <c r="D20" s="95">
        <v>0</v>
      </c>
      <c r="E20" s="95">
        <f t="shared" si="1"/>
        <v>0</v>
      </c>
      <c r="F20" s="95">
        <f t="shared" si="2"/>
        <v>0</v>
      </c>
      <c r="G20" s="96">
        <f t="shared" si="3"/>
        <v>0</v>
      </c>
    </row>
    <row r="21" spans="1:7" ht="24" customHeight="1">
      <c r="A21" s="97" t="s">
        <v>104</v>
      </c>
      <c r="B21" s="95">
        <v>1247000</v>
      </c>
      <c r="C21" s="95">
        <f t="shared" si="0"/>
        <v>0.01398169060054781</v>
      </c>
      <c r="D21" s="95">
        <v>1461545</v>
      </c>
      <c r="E21" s="95">
        <f t="shared" si="1"/>
        <v>0.02152688753905721</v>
      </c>
      <c r="F21" s="95">
        <f t="shared" si="2"/>
        <v>214545</v>
      </c>
      <c r="G21" s="96">
        <f t="shared" si="3"/>
        <v>17.20489174017642</v>
      </c>
    </row>
    <row r="22" spans="1:7" ht="24" customHeight="1">
      <c r="A22" s="98" t="s">
        <v>105</v>
      </c>
      <c r="B22" s="95">
        <v>10619000</v>
      </c>
      <c r="C22" s="95">
        <f t="shared" si="0"/>
        <v>0.11906300921188226</v>
      </c>
      <c r="D22" s="95">
        <v>7097768</v>
      </c>
      <c r="E22" s="95">
        <f t="shared" si="1"/>
        <v>0.10454201103237944</v>
      </c>
      <c r="F22" s="95">
        <f t="shared" si="2"/>
        <v>-3521232</v>
      </c>
      <c r="G22" s="96">
        <f t="shared" si="3"/>
        <v>-33.15973255485451</v>
      </c>
    </row>
    <row r="23" spans="1:7" ht="24" customHeight="1">
      <c r="A23" s="98" t="s">
        <v>106</v>
      </c>
      <c r="B23" s="95">
        <v>740000</v>
      </c>
      <c r="C23" s="95">
        <f t="shared" si="0"/>
        <v>0.008297073812674723</v>
      </c>
      <c r="D23" s="95">
        <v>371577</v>
      </c>
      <c r="E23" s="95">
        <f t="shared" si="1"/>
        <v>0.005472904557232422</v>
      </c>
      <c r="F23" s="95">
        <f t="shared" si="2"/>
        <v>-368423</v>
      </c>
      <c r="G23" s="96">
        <f t="shared" si="3"/>
        <v>-49.78689189189189</v>
      </c>
    </row>
    <row r="24" spans="1:7" ht="24" customHeight="1">
      <c r="A24" s="98" t="s">
        <v>107</v>
      </c>
      <c r="B24" s="95">
        <v>0</v>
      </c>
      <c r="C24" s="95">
        <f t="shared" si="0"/>
        <v>0</v>
      </c>
      <c r="D24" s="95">
        <v>0</v>
      </c>
      <c r="E24" s="95">
        <f t="shared" si="1"/>
        <v>0</v>
      </c>
      <c r="F24" s="95">
        <f t="shared" si="2"/>
        <v>0</v>
      </c>
      <c r="G24" s="96">
        <f t="shared" si="3"/>
        <v>0</v>
      </c>
    </row>
    <row r="25" spans="1:7" ht="24" customHeight="1">
      <c r="A25" s="94" t="s">
        <v>108</v>
      </c>
      <c r="B25" s="95">
        <f>B6-B14</f>
        <v>3979175000</v>
      </c>
      <c r="C25" s="95">
        <f t="shared" si="0"/>
        <v>44.615552281824236</v>
      </c>
      <c r="D25" s="95">
        <f>D6-D14</f>
        <v>3299019228</v>
      </c>
      <c r="E25" s="95">
        <f t="shared" si="1"/>
        <v>48.59078297989001</v>
      </c>
      <c r="F25" s="95">
        <f t="shared" si="2"/>
        <v>-680155772</v>
      </c>
      <c r="G25" s="96">
        <f t="shared" si="3"/>
        <v>-17.092884127991358</v>
      </c>
    </row>
    <row r="26" spans="1:7" ht="24" customHeight="1">
      <c r="A26" s="94" t="s">
        <v>109</v>
      </c>
      <c r="B26" s="95">
        <f>SUM(B27:B28)</f>
        <v>269861000</v>
      </c>
      <c r="C26" s="95">
        <f t="shared" si="0"/>
        <v>3.0257522110300177</v>
      </c>
      <c r="D26" s="95">
        <f>SUM(D27:D28)</f>
        <v>99977997</v>
      </c>
      <c r="E26" s="95">
        <f t="shared" si="1"/>
        <v>1.4725616370342336</v>
      </c>
      <c r="F26" s="95">
        <f t="shared" si="2"/>
        <v>-169883003</v>
      </c>
      <c r="G26" s="96">
        <f t="shared" si="3"/>
        <v>-62.95203938323803</v>
      </c>
    </row>
    <row r="27" spans="1:7" ht="24" customHeight="1">
      <c r="A27" s="94" t="s">
        <v>110</v>
      </c>
      <c r="B27" s="95">
        <v>243583000</v>
      </c>
      <c r="C27" s="95">
        <f t="shared" si="0"/>
        <v>2.7311163925847928</v>
      </c>
      <c r="D27" s="95">
        <v>73663076</v>
      </c>
      <c r="E27" s="95">
        <f t="shared" si="1"/>
        <v>1.0849729244279338</v>
      </c>
      <c r="F27" s="95">
        <f t="shared" si="2"/>
        <v>-169919924</v>
      </c>
      <c r="G27" s="96">
        <f t="shared" si="3"/>
        <v>-69.75853158882188</v>
      </c>
    </row>
    <row r="28" spans="1:7" ht="24" customHeight="1">
      <c r="A28" s="94" t="s">
        <v>111</v>
      </c>
      <c r="B28" s="95">
        <v>26278000</v>
      </c>
      <c r="C28" s="95">
        <f t="shared" si="0"/>
        <v>0.2946358184452248</v>
      </c>
      <c r="D28" s="95">
        <v>26314921</v>
      </c>
      <c r="E28" s="95">
        <f t="shared" si="1"/>
        <v>0.3875887126063001</v>
      </c>
      <c r="F28" s="95">
        <f t="shared" si="2"/>
        <v>36921</v>
      </c>
      <c r="G28" s="96">
        <f t="shared" si="3"/>
        <v>0.14050156024050536</v>
      </c>
    </row>
    <row r="29" spans="1:7" ht="24" customHeight="1">
      <c r="A29" s="94" t="s">
        <v>112</v>
      </c>
      <c r="B29" s="95">
        <f>SUM(B30:B31)</f>
        <v>1147000</v>
      </c>
      <c r="C29" s="95">
        <f t="shared" si="0"/>
        <v>0.012860464409645818</v>
      </c>
      <c r="D29" s="95">
        <f>SUM(D30:D31)</f>
        <v>1291725</v>
      </c>
      <c r="E29" s="95">
        <f t="shared" si="1"/>
        <v>0.01902563301601297</v>
      </c>
      <c r="F29" s="95">
        <f t="shared" si="2"/>
        <v>144725</v>
      </c>
      <c r="G29" s="96">
        <f t="shared" si="3"/>
        <v>12.617698343504797</v>
      </c>
    </row>
    <row r="30" spans="1:7" ht="24" customHeight="1">
      <c r="A30" s="94" t="s">
        <v>113</v>
      </c>
      <c r="B30" s="95">
        <v>20000</v>
      </c>
      <c r="C30" s="95">
        <f t="shared" si="0"/>
        <v>0.00022424523818039788</v>
      </c>
      <c r="D30" s="95">
        <v>0</v>
      </c>
      <c r="E30" s="95">
        <f t="shared" si="1"/>
        <v>0</v>
      </c>
      <c r="F30" s="95">
        <f t="shared" si="2"/>
        <v>-20000</v>
      </c>
      <c r="G30" s="96">
        <f t="shared" si="3"/>
        <v>-100</v>
      </c>
    </row>
    <row r="31" spans="1:7" ht="24" customHeight="1">
      <c r="A31" s="94" t="s">
        <v>114</v>
      </c>
      <c r="B31" s="95">
        <v>1127000</v>
      </c>
      <c r="C31" s="95">
        <f t="shared" si="0"/>
        <v>0.012636219171465422</v>
      </c>
      <c r="D31" s="95">
        <v>1291725</v>
      </c>
      <c r="E31" s="95">
        <f t="shared" si="1"/>
        <v>0.01902563301601297</v>
      </c>
      <c r="F31" s="95">
        <f t="shared" si="2"/>
        <v>164725</v>
      </c>
      <c r="G31" s="96">
        <f t="shared" si="3"/>
        <v>14.616237799467612</v>
      </c>
    </row>
    <row r="32" spans="1:8" ht="24" customHeight="1">
      <c r="A32" s="94" t="s">
        <v>115</v>
      </c>
      <c r="B32" s="95">
        <f>B26-B29</f>
        <v>268714000</v>
      </c>
      <c r="C32" s="95">
        <f t="shared" si="0"/>
        <v>3.012891746620372</v>
      </c>
      <c r="D32" s="95">
        <f>D26-D29</f>
        <v>98686272</v>
      </c>
      <c r="E32" s="95">
        <f t="shared" si="1"/>
        <v>1.4535360040182208</v>
      </c>
      <c r="F32" s="95">
        <f t="shared" si="2"/>
        <v>-170027728</v>
      </c>
      <c r="G32" s="96">
        <f t="shared" si="3"/>
        <v>-63.274607203197455</v>
      </c>
      <c r="H32" s="38"/>
    </row>
    <row r="33" spans="1:8" ht="24" customHeight="1" thickBot="1">
      <c r="A33" s="99" t="s">
        <v>116</v>
      </c>
      <c r="B33" s="100">
        <f>B25+B32</f>
        <v>4247889000</v>
      </c>
      <c r="C33" s="100">
        <f t="shared" si="0"/>
        <v>47.62844402844461</v>
      </c>
      <c r="D33" s="100">
        <f>D25+D32</f>
        <v>3397705500</v>
      </c>
      <c r="E33" s="100">
        <f t="shared" si="1"/>
        <v>50.04431898390822</v>
      </c>
      <c r="F33" s="100">
        <f t="shared" si="2"/>
        <v>-850183500</v>
      </c>
      <c r="G33" s="101">
        <f t="shared" si="3"/>
        <v>-20.01425884715914</v>
      </c>
      <c r="H33" s="38"/>
    </row>
    <row r="34" spans="1:8" ht="21" customHeight="1">
      <c r="A34" s="36"/>
      <c r="B34" s="37"/>
      <c r="C34" s="37"/>
      <c r="D34" s="37"/>
      <c r="E34" s="37"/>
      <c r="F34" s="37"/>
      <c r="G34" s="37"/>
      <c r="H34" s="38"/>
    </row>
    <row r="35" spans="1:8" ht="21" customHeight="1">
      <c r="A35" s="36"/>
      <c r="B35" s="37"/>
      <c r="C35" s="37"/>
      <c r="D35" s="37"/>
      <c r="E35" s="37"/>
      <c r="F35" s="37"/>
      <c r="G35" s="37"/>
      <c r="H35" s="38"/>
    </row>
    <row r="36" spans="1:8" ht="21" customHeight="1">
      <c r="A36" s="36"/>
      <c r="B36" s="37"/>
      <c r="C36" s="37"/>
      <c r="D36" s="37"/>
      <c r="E36" s="37"/>
      <c r="F36" s="37"/>
      <c r="G36" s="37"/>
      <c r="H36" s="38"/>
    </row>
    <row r="37" spans="1:8" ht="21" customHeight="1">
      <c r="A37" s="39"/>
      <c r="B37" s="40"/>
      <c r="C37" s="40"/>
      <c r="D37" s="40"/>
      <c r="E37" s="40"/>
      <c r="F37" s="40"/>
      <c r="G37" s="40"/>
      <c r="H37" s="38"/>
    </row>
    <row r="38" spans="1:8" ht="21" customHeight="1">
      <c r="A38" s="39"/>
      <c r="B38" s="40"/>
      <c r="C38" s="40"/>
      <c r="D38" s="40"/>
      <c r="E38" s="40"/>
      <c r="F38" s="40"/>
      <c r="G38" s="40"/>
      <c r="H38" s="38"/>
    </row>
    <row r="39" spans="1:8" ht="21" customHeight="1">
      <c r="A39" s="39"/>
      <c r="B39" s="40"/>
      <c r="C39" s="40"/>
      <c r="D39" s="40"/>
      <c r="E39" s="40"/>
      <c r="F39" s="40"/>
      <c r="G39" s="40"/>
      <c r="H39" s="38"/>
    </row>
    <row r="40" spans="1:8" ht="21" customHeight="1">
      <c r="A40" s="40"/>
      <c r="B40" s="40"/>
      <c r="C40" s="40"/>
      <c r="D40" s="40"/>
      <c r="E40" s="40"/>
      <c r="F40" s="40"/>
      <c r="G40" s="40"/>
      <c r="H40" s="38"/>
    </row>
    <row r="41" spans="1:8" ht="21" customHeight="1">
      <c r="A41" s="40"/>
      <c r="B41" s="40"/>
      <c r="C41" s="40"/>
      <c r="D41" s="40"/>
      <c r="E41" s="40"/>
      <c r="F41" s="40"/>
      <c r="G41" s="40"/>
      <c r="H41" s="38"/>
    </row>
    <row r="42" spans="1:8" ht="21" customHeight="1">
      <c r="A42" s="40"/>
      <c r="B42" s="40"/>
      <c r="C42" s="40"/>
      <c r="D42" s="40"/>
      <c r="E42" s="40"/>
      <c r="F42" s="40"/>
      <c r="G42" s="40"/>
      <c r="H42" s="38"/>
    </row>
    <row r="43" spans="1:8" ht="21" customHeight="1">
      <c r="A43" s="40"/>
      <c r="B43" s="40"/>
      <c r="C43" s="40"/>
      <c r="D43" s="40"/>
      <c r="E43" s="40"/>
      <c r="F43" s="40"/>
      <c r="G43" s="40"/>
      <c r="H43" s="38"/>
    </row>
    <row r="44" spans="1:8" ht="21" customHeight="1">
      <c r="A44" s="40"/>
      <c r="B44" s="40"/>
      <c r="C44" s="40"/>
      <c r="D44" s="40"/>
      <c r="E44" s="40"/>
      <c r="F44" s="40"/>
      <c r="G44" s="40"/>
      <c r="H44" s="38"/>
    </row>
    <row r="45" spans="1:7" ht="21" customHeight="1">
      <c r="A45" s="41"/>
      <c r="B45" s="41"/>
      <c r="C45" s="41"/>
      <c r="D45" s="41"/>
      <c r="E45" s="41"/>
      <c r="F45" s="41"/>
      <c r="G45" s="41"/>
    </row>
    <row r="46" spans="1:7" ht="21" customHeight="1">
      <c r="A46" s="41"/>
      <c r="B46" s="41"/>
      <c r="C46" s="41"/>
      <c r="D46" s="41"/>
      <c r="E46" s="41"/>
      <c r="F46" s="41"/>
      <c r="G46" s="41"/>
    </row>
    <row r="47" spans="1:7" ht="21" customHeight="1">
      <c r="A47" s="41"/>
      <c r="B47" s="41"/>
      <c r="C47" s="41"/>
      <c r="D47" s="41"/>
      <c r="E47" s="41"/>
      <c r="F47" s="41"/>
      <c r="G47" s="41"/>
    </row>
    <row r="48" spans="1:7" ht="21" customHeight="1">
      <c r="A48" s="41"/>
      <c r="B48" s="41"/>
      <c r="C48" s="41"/>
      <c r="D48" s="41"/>
      <c r="E48" s="41"/>
      <c r="F48" s="41"/>
      <c r="G48" s="41"/>
    </row>
    <row r="49" spans="1:7" ht="21" customHeight="1">
      <c r="A49" s="41"/>
      <c r="B49" s="41"/>
      <c r="C49" s="41"/>
      <c r="D49" s="41"/>
      <c r="E49" s="41"/>
      <c r="F49" s="41"/>
      <c r="G49" s="41"/>
    </row>
    <row r="50" spans="1:7" ht="21" customHeight="1">
      <c r="A50" s="41"/>
      <c r="B50" s="41"/>
      <c r="C50" s="41"/>
      <c r="D50" s="41"/>
      <c r="E50" s="41"/>
      <c r="F50" s="41"/>
      <c r="G50" s="41"/>
    </row>
    <row r="51" spans="1:7" ht="21" customHeight="1">
      <c r="A51" s="41"/>
      <c r="B51" s="41"/>
      <c r="C51" s="41"/>
      <c r="D51" s="41"/>
      <c r="E51" s="41"/>
      <c r="F51" s="41"/>
      <c r="G51" s="41"/>
    </row>
    <row r="52" spans="1:7" ht="21" customHeight="1">
      <c r="A52" s="41"/>
      <c r="B52" s="41"/>
      <c r="C52" s="41"/>
      <c r="D52" s="41"/>
      <c r="E52" s="41"/>
      <c r="F52" s="41"/>
      <c r="G52" s="41"/>
    </row>
    <row r="53" spans="1:7" ht="21" customHeight="1">
      <c r="A53" s="41"/>
      <c r="B53" s="41"/>
      <c r="C53" s="41"/>
      <c r="D53" s="41"/>
      <c r="E53" s="41"/>
      <c r="F53" s="41"/>
      <c r="G53" s="41"/>
    </row>
    <row r="54" spans="1:7" ht="21" customHeight="1">
      <c r="A54" s="41"/>
      <c r="B54" s="41"/>
      <c r="C54" s="41"/>
      <c r="D54" s="41"/>
      <c r="E54" s="41"/>
      <c r="F54" s="41"/>
      <c r="G54" s="41"/>
    </row>
    <row r="55" spans="1:7" ht="21" customHeight="1">
      <c r="A55" s="41"/>
      <c r="B55" s="41"/>
      <c r="C55" s="41"/>
      <c r="D55" s="41"/>
      <c r="E55" s="41"/>
      <c r="F55" s="41"/>
      <c r="G55" s="41"/>
    </row>
    <row r="56" spans="1:7" ht="21" customHeight="1">
      <c r="A56" s="41"/>
      <c r="B56" s="41"/>
      <c r="C56" s="41"/>
      <c r="D56" s="41"/>
      <c r="E56" s="41"/>
      <c r="F56" s="41"/>
      <c r="G56" s="41"/>
    </row>
    <row r="57" spans="1:7" ht="21" customHeight="1">
      <c r="A57" s="41"/>
      <c r="B57" s="41"/>
      <c r="C57" s="41"/>
      <c r="D57" s="41"/>
      <c r="E57" s="41"/>
      <c r="F57" s="41"/>
      <c r="G57" s="41"/>
    </row>
    <row r="58" spans="1:7" ht="21" customHeight="1">
      <c r="A58" s="41"/>
      <c r="B58" s="41"/>
      <c r="C58" s="41"/>
      <c r="D58" s="41"/>
      <c r="E58" s="41"/>
      <c r="F58" s="41"/>
      <c r="G58" s="41"/>
    </row>
    <row r="59" spans="1:7" ht="21" customHeight="1">
      <c r="A59" s="41"/>
      <c r="B59" s="41"/>
      <c r="C59" s="41"/>
      <c r="D59" s="41"/>
      <c r="E59" s="41"/>
      <c r="F59" s="41"/>
      <c r="G59" s="41"/>
    </row>
    <row r="60" spans="1:7" ht="21" customHeight="1">
      <c r="A60" s="41"/>
      <c r="B60" s="41"/>
      <c r="C60" s="41"/>
      <c r="D60" s="41"/>
      <c r="E60" s="41"/>
      <c r="F60" s="41"/>
      <c r="G60" s="41"/>
    </row>
    <row r="61" spans="1:7" ht="21" customHeight="1">
      <c r="A61" s="41"/>
      <c r="B61" s="41"/>
      <c r="C61" s="41"/>
      <c r="D61" s="41"/>
      <c r="E61" s="41"/>
      <c r="F61" s="41"/>
      <c r="G61" s="41"/>
    </row>
    <row r="62" spans="1:7" ht="21" customHeight="1">
      <c r="A62" s="41"/>
      <c r="B62" s="41"/>
      <c r="C62" s="41"/>
      <c r="D62" s="41"/>
      <c r="E62" s="41"/>
      <c r="F62" s="41"/>
      <c r="G62" s="41"/>
    </row>
    <row r="63" spans="1:7" ht="21" customHeight="1">
      <c r="A63" s="41"/>
      <c r="B63" s="41"/>
      <c r="C63" s="41"/>
      <c r="D63" s="41"/>
      <c r="E63" s="41"/>
      <c r="F63" s="41"/>
      <c r="G63" s="41"/>
    </row>
    <row r="64" spans="1:7" ht="21" customHeight="1">
      <c r="A64" s="41"/>
      <c r="B64" s="41"/>
      <c r="C64" s="41"/>
      <c r="D64" s="41"/>
      <c r="E64" s="41"/>
      <c r="F64" s="41"/>
      <c r="G64" s="41"/>
    </row>
    <row r="65" spans="1:7" ht="21" customHeight="1">
      <c r="A65" s="41"/>
      <c r="B65" s="41"/>
      <c r="C65" s="41"/>
      <c r="D65" s="41"/>
      <c r="E65" s="41"/>
      <c r="F65" s="41"/>
      <c r="G65" s="41"/>
    </row>
    <row r="66" spans="1:7" ht="21" customHeight="1">
      <c r="A66" s="41"/>
      <c r="B66" s="41"/>
      <c r="C66" s="41"/>
      <c r="D66" s="41"/>
      <c r="E66" s="41"/>
      <c r="F66" s="41"/>
      <c r="G66" s="41"/>
    </row>
    <row r="67" spans="1:7" ht="21" customHeight="1">
      <c r="A67" s="41"/>
      <c r="B67" s="41"/>
      <c r="C67" s="41"/>
      <c r="D67" s="41"/>
      <c r="E67" s="41"/>
      <c r="F67" s="41"/>
      <c r="G67" s="41"/>
    </row>
    <row r="68" spans="1:7" ht="21" customHeight="1">
      <c r="A68" s="41"/>
      <c r="B68" s="41"/>
      <c r="C68" s="41"/>
      <c r="D68" s="41"/>
      <c r="E68" s="41"/>
      <c r="F68" s="41"/>
      <c r="G68" s="41"/>
    </row>
    <row r="69" spans="1:7" ht="21" customHeight="1">
      <c r="A69" s="41"/>
      <c r="B69" s="41"/>
      <c r="C69" s="41"/>
      <c r="D69" s="41"/>
      <c r="E69" s="41"/>
      <c r="F69" s="41"/>
      <c r="G69" s="41"/>
    </row>
    <row r="70" spans="1:7" ht="21" customHeight="1">
      <c r="A70" s="41"/>
      <c r="B70" s="41"/>
      <c r="C70" s="41"/>
      <c r="D70" s="41"/>
      <c r="E70" s="41"/>
      <c r="F70" s="41"/>
      <c r="G70" s="41"/>
    </row>
    <row r="71" spans="1:7" ht="21" customHeight="1">
      <c r="A71" s="41"/>
      <c r="B71" s="41"/>
      <c r="C71" s="41"/>
      <c r="D71" s="41"/>
      <c r="E71" s="41"/>
      <c r="F71" s="41"/>
      <c r="G71" s="41"/>
    </row>
    <row r="72" spans="1:7" ht="21" customHeight="1">
      <c r="A72" s="41"/>
      <c r="B72" s="41"/>
      <c r="C72" s="41"/>
      <c r="D72" s="41"/>
      <c r="E72" s="41"/>
      <c r="F72" s="41"/>
      <c r="G72" s="41"/>
    </row>
    <row r="73" spans="1:7" ht="21" customHeight="1">
      <c r="A73" s="41"/>
      <c r="B73" s="41"/>
      <c r="C73" s="41"/>
      <c r="D73" s="41"/>
      <c r="E73" s="41"/>
      <c r="F73" s="41"/>
      <c r="G73" s="41"/>
    </row>
    <row r="74" spans="1:7" ht="21" customHeight="1">
      <c r="A74" s="41"/>
      <c r="B74" s="41"/>
      <c r="C74" s="41"/>
      <c r="D74" s="41"/>
      <c r="E74" s="41"/>
      <c r="F74" s="41"/>
      <c r="G74" s="41"/>
    </row>
    <row r="75" spans="1:7" ht="21" customHeight="1">
      <c r="A75" s="41"/>
      <c r="B75" s="41"/>
      <c r="C75" s="41"/>
      <c r="D75" s="41"/>
      <c r="E75" s="41"/>
      <c r="F75" s="41"/>
      <c r="G75" s="41"/>
    </row>
    <row r="76" spans="1:7" ht="21" customHeight="1">
      <c r="A76" s="41"/>
      <c r="B76" s="41"/>
      <c r="C76" s="41"/>
      <c r="D76" s="41"/>
      <c r="E76" s="41"/>
      <c r="F76" s="41"/>
      <c r="G76" s="41"/>
    </row>
    <row r="77" spans="1:7" ht="21" customHeight="1">
      <c r="A77" s="41"/>
      <c r="B77" s="41"/>
      <c r="C77" s="41"/>
      <c r="D77" s="41"/>
      <c r="E77" s="41"/>
      <c r="F77" s="41"/>
      <c r="G77" s="41"/>
    </row>
    <row r="78" spans="1:7" ht="21" customHeight="1">
      <c r="A78" s="41"/>
      <c r="B78" s="41"/>
      <c r="C78" s="41"/>
      <c r="D78" s="41"/>
      <c r="E78" s="41"/>
      <c r="F78" s="41"/>
      <c r="G78" s="41"/>
    </row>
    <row r="79" spans="1:7" ht="21" customHeight="1">
      <c r="A79" s="41"/>
      <c r="B79" s="41"/>
      <c r="C79" s="41"/>
      <c r="D79" s="41"/>
      <c r="E79" s="41"/>
      <c r="F79" s="41"/>
      <c r="G79" s="41"/>
    </row>
    <row r="80" spans="1:7" ht="21" customHeight="1">
      <c r="A80" s="41"/>
      <c r="B80" s="41"/>
      <c r="C80" s="41"/>
      <c r="D80" s="41"/>
      <c r="E80" s="41"/>
      <c r="F80" s="41"/>
      <c r="G80" s="41"/>
    </row>
    <row r="81" spans="1:7" ht="21" customHeight="1">
      <c r="A81" s="41"/>
      <c r="B81" s="41"/>
      <c r="C81" s="41"/>
      <c r="D81" s="41"/>
      <c r="E81" s="41"/>
      <c r="F81" s="41"/>
      <c r="G81" s="41"/>
    </row>
    <row r="82" spans="1:7" ht="21" customHeight="1">
      <c r="A82" s="41"/>
      <c r="B82" s="41"/>
      <c r="C82" s="41"/>
      <c r="D82" s="41"/>
      <c r="E82" s="41"/>
      <c r="F82" s="41"/>
      <c r="G82" s="41"/>
    </row>
    <row r="83" spans="1:7" ht="21" customHeight="1">
      <c r="A83" s="41"/>
      <c r="B83" s="41"/>
      <c r="C83" s="41"/>
      <c r="D83" s="41"/>
      <c r="E83" s="41"/>
      <c r="F83" s="41"/>
      <c r="G83" s="41"/>
    </row>
    <row r="84" spans="1:7" ht="21" customHeight="1">
      <c r="A84" s="41"/>
      <c r="B84" s="41"/>
      <c r="C84" s="41"/>
      <c r="D84" s="41"/>
      <c r="E84" s="41"/>
      <c r="F84" s="41"/>
      <c r="G84" s="41"/>
    </row>
    <row r="85" spans="1:7" ht="21" customHeight="1">
      <c r="A85" s="41"/>
      <c r="B85" s="41"/>
      <c r="C85" s="41"/>
      <c r="D85" s="41"/>
      <c r="E85" s="41"/>
      <c r="F85" s="41"/>
      <c r="G85" s="41"/>
    </row>
    <row r="86" spans="1:7" ht="21" customHeight="1">
      <c r="A86" s="41"/>
      <c r="B86" s="41"/>
      <c r="C86" s="41"/>
      <c r="D86" s="41"/>
      <c r="E86" s="41"/>
      <c r="F86" s="41"/>
      <c r="G86" s="41"/>
    </row>
    <row r="87" spans="1:7" ht="21" customHeight="1">
      <c r="A87" s="41"/>
      <c r="B87" s="41"/>
      <c r="C87" s="41"/>
      <c r="D87" s="41"/>
      <c r="E87" s="41"/>
      <c r="F87" s="41"/>
      <c r="G87" s="41"/>
    </row>
    <row r="88" spans="1:7" ht="21" customHeight="1">
      <c r="A88" s="41"/>
      <c r="B88" s="41"/>
      <c r="C88" s="41"/>
      <c r="D88" s="41"/>
      <c r="E88" s="41"/>
      <c r="F88" s="41"/>
      <c r="G88" s="41"/>
    </row>
    <row r="89" spans="1:7" ht="21" customHeight="1">
      <c r="A89" s="41"/>
      <c r="B89" s="41"/>
      <c r="C89" s="41"/>
      <c r="D89" s="41"/>
      <c r="E89" s="41"/>
      <c r="F89" s="41"/>
      <c r="G89" s="41"/>
    </row>
    <row r="90" spans="1:7" ht="21" customHeight="1">
      <c r="A90" s="41"/>
      <c r="B90" s="41"/>
      <c r="C90" s="41"/>
      <c r="D90" s="41"/>
      <c r="E90" s="41"/>
      <c r="F90" s="41"/>
      <c r="G90" s="41"/>
    </row>
    <row r="91" spans="1:7" ht="21" customHeight="1">
      <c r="A91" s="41"/>
      <c r="B91" s="41"/>
      <c r="C91" s="41"/>
      <c r="D91" s="41"/>
      <c r="E91" s="41"/>
      <c r="F91" s="41"/>
      <c r="G91" s="41"/>
    </row>
  </sheetData>
  <mergeCells count="7">
    <mergeCell ref="A1:G1"/>
    <mergeCell ref="A2:E2"/>
    <mergeCell ref="A3:E3"/>
    <mergeCell ref="A4:A5"/>
    <mergeCell ref="B4:C4"/>
    <mergeCell ref="D4:E4"/>
    <mergeCell ref="F4:G4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9" sqref="D9"/>
    </sheetView>
  </sheetViews>
  <sheetFormatPr defaultColWidth="9.00390625" defaultRowHeight="16.5"/>
  <cols>
    <col min="1" max="1" width="20.625" style="45" customWidth="1"/>
    <col min="2" max="2" width="13.125" style="45" customWidth="1"/>
    <col min="3" max="3" width="3.875" style="57" customWidth="1"/>
    <col min="4" max="4" width="13.125" style="45" customWidth="1"/>
    <col min="5" max="5" width="3.875" style="58" customWidth="1"/>
    <col min="6" max="6" width="13.125" style="45" customWidth="1"/>
    <col min="7" max="7" width="3.875" style="57" customWidth="1"/>
    <col min="8" max="8" width="14.875" style="162" customWidth="1"/>
    <col min="9" max="9" width="5.375" style="57" customWidth="1"/>
    <col min="10" max="10" width="13.375" style="45" hidden="1" customWidth="1"/>
    <col min="11" max="11" width="4.125" style="58" hidden="1" customWidth="1"/>
    <col min="12" max="12" width="16.625" style="45" hidden="1" customWidth="1"/>
    <col min="13" max="13" width="5.625" style="57" hidden="1" customWidth="1"/>
    <col min="14" max="14" width="16.625" style="57" hidden="1" customWidth="1"/>
    <col min="15" max="15" width="5.625" style="57" hidden="1" customWidth="1"/>
    <col min="16" max="16" width="16.625" style="45" customWidth="1"/>
    <col min="17" max="17" width="5.625" style="57" customWidth="1"/>
    <col min="18" max="18" width="16.625" style="57" hidden="1" customWidth="1"/>
    <col min="19" max="19" width="5.625" style="57" hidden="1" customWidth="1"/>
    <col min="20" max="20" width="11.625" style="45" hidden="1" customWidth="1"/>
    <col min="21" max="21" width="18.625" style="45" customWidth="1"/>
    <col min="22" max="22" width="10.625" style="45" customWidth="1"/>
    <col min="23" max="23" width="18.625" style="45" customWidth="1"/>
    <col min="24" max="24" width="10.625" style="45" customWidth="1"/>
    <col min="25" max="16384" width="10.00390625" style="45" customWidth="1"/>
  </cols>
  <sheetData>
    <row r="1" spans="1:25" ht="30" customHeight="1">
      <c r="A1" s="42" t="s">
        <v>21</v>
      </c>
      <c r="B1" s="43"/>
      <c r="C1" s="43"/>
      <c r="D1" s="148"/>
      <c r="E1" s="149"/>
      <c r="F1" s="150"/>
      <c r="G1" s="150"/>
      <c r="H1" s="151" t="s">
        <v>117</v>
      </c>
      <c r="I1" s="222" t="s">
        <v>22</v>
      </c>
      <c r="J1" s="223"/>
      <c r="K1" s="223"/>
      <c r="L1" s="223"/>
      <c r="M1" s="223"/>
      <c r="N1" s="223"/>
      <c r="O1" s="223"/>
      <c r="P1" s="223"/>
      <c r="Q1" s="46"/>
      <c r="R1" s="46"/>
      <c r="S1" s="46"/>
      <c r="T1" s="224"/>
      <c r="U1" s="224"/>
      <c r="V1" s="224"/>
      <c r="W1" s="224"/>
      <c r="X1" s="224"/>
      <c r="Y1" s="47"/>
    </row>
    <row r="2" spans="1:24" ht="24.75" customHeight="1">
      <c r="A2" s="48"/>
      <c r="B2" s="11"/>
      <c r="C2" s="49"/>
      <c r="D2" s="152"/>
      <c r="E2" s="152"/>
      <c r="F2" s="153"/>
      <c r="G2" s="154"/>
      <c r="H2" s="154" t="s">
        <v>118</v>
      </c>
      <c r="I2" s="225" t="s">
        <v>23</v>
      </c>
      <c r="J2" s="226"/>
      <c r="K2" s="226"/>
      <c r="L2" s="226"/>
      <c r="M2" s="226"/>
      <c r="N2" s="226"/>
      <c r="O2" s="226"/>
      <c r="P2" s="226"/>
      <c r="R2" s="227"/>
      <c r="S2" s="228"/>
      <c r="T2" s="226"/>
      <c r="U2" s="226"/>
      <c r="V2" s="226"/>
      <c r="W2" s="229" t="s">
        <v>119</v>
      </c>
      <c r="X2" s="226"/>
    </row>
    <row r="3" spans="1:24" ht="21" customHeight="1" thickBot="1">
      <c r="A3" s="51" t="s">
        <v>24</v>
      </c>
      <c r="B3" s="50"/>
      <c r="C3" s="52"/>
      <c r="D3" s="155"/>
      <c r="E3" s="156"/>
      <c r="F3" s="211"/>
      <c r="G3" s="211"/>
      <c r="H3" s="157" t="s">
        <v>120</v>
      </c>
      <c r="I3" s="209" t="s">
        <v>142</v>
      </c>
      <c r="J3" s="210"/>
      <c r="K3" s="210"/>
      <c r="L3" s="210"/>
      <c r="M3" s="210"/>
      <c r="N3" s="210"/>
      <c r="O3" s="210"/>
      <c r="P3" s="210"/>
      <c r="R3" s="207"/>
      <c r="S3" s="208"/>
      <c r="T3" s="212"/>
      <c r="U3" s="212"/>
      <c r="V3" s="212"/>
      <c r="W3" s="207" t="s">
        <v>64</v>
      </c>
      <c r="X3" s="208"/>
    </row>
    <row r="4" spans="1:24" ht="45" customHeight="1">
      <c r="A4" s="213" t="s">
        <v>121</v>
      </c>
      <c r="B4" s="215" t="s">
        <v>138</v>
      </c>
      <c r="C4" s="216"/>
      <c r="D4" s="217" t="s">
        <v>122</v>
      </c>
      <c r="E4" s="218"/>
      <c r="F4" s="217" t="s">
        <v>123</v>
      </c>
      <c r="G4" s="219"/>
      <c r="H4" s="220" t="s">
        <v>124</v>
      </c>
      <c r="I4" s="221"/>
      <c r="J4" s="217" t="s">
        <v>125</v>
      </c>
      <c r="K4" s="217"/>
      <c r="L4" s="217" t="s">
        <v>126</v>
      </c>
      <c r="M4" s="217"/>
      <c r="N4" s="217" t="s">
        <v>127</v>
      </c>
      <c r="O4" s="217"/>
      <c r="P4" s="217" t="s">
        <v>128</v>
      </c>
      <c r="Q4" s="217"/>
      <c r="R4" s="217" t="s">
        <v>129</v>
      </c>
      <c r="S4" s="230"/>
      <c r="T4" s="103"/>
      <c r="U4" s="217" t="s">
        <v>130</v>
      </c>
      <c r="V4" s="217"/>
      <c r="W4" s="215" t="s">
        <v>131</v>
      </c>
      <c r="X4" s="231"/>
    </row>
    <row r="5" spans="1:24" ht="19.5" customHeight="1">
      <c r="A5" s="214"/>
      <c r="B5" s="104" t="s">
        <v>20</v>
      </c>
      <c r="C5" s="105" t="s">
        <v>25</v>
      </c>
      <c r="D5" s="104" t="s">
        <v>20</v>
      </c>
      <c r="E5" s="105" t="s">
        <v>25</v>
      </c>
      <c r="F5" s="104" t="s">
        <v>20</v>
      </c>
      <c r="G5" s="105" t="s">
        <v>25</v>
      </c>
      <c r="H5" s="158" t="s">
        <v>20</v>
      </c>
      <c r="I5" s="105" t="s">
        <v>25</v>
      </c>
      <c r="J5" s="106" t="s">
        <v>20</v>
      </c>
      <c r="K5" s="107" t="s">
        <v>25</v>
      </c>
      <c r="L5" s="106" t="s">
        <v>20</v>
      </c>
      <c r="M5" s="107" t="s">
        <v>25</v>
      </c>
      <c r="N5" s="106" t="s">
        <v>20</v>
      </c>
      <c r="O5" s="107" t="s">
        <v>25</v>
      </c>
      <c r="P5" s="106" t="s">
        <v>20</v>
      </c>
      <c r="Q5" s="107" t="s">
        <v>25</v>
      </c>
      <c r="R5" s="104" t="s">
        <v>20</v>
      </c>
      <c r="S5" s="109" t="s">
        <v>25</v>
      </c>
      <c r="T5" s="108"/>
      <c r="U5" s="104" t="s">
        <v>20</v>
      </c>
      <c r="V5" s="105" t="s">
        <v>25</v>
      </c>
      <c r="W5" s="104" t="s">
        <v>20</v>
      </c>
      <c r="X5" s="109" t="s">
        <v>25</v>
      </c>
    </row>
    <row r="6" spans="1:24" ht="24" customHeight="1">
      <c r="A6" s="110" t="s">
        <v>89</v>
      </c>
      <c r="B6" s="111">
        <f>D6+F6+H6+P6+U6+W6</f>
        <v>6803050992</v>
      </c>
      <c r="C6" s="112">
        <f aca="true" t="shared" si="0" ref="C6:C33">B6/B$6*100</f>
        <v>100</v>
      </c>
      <c r="D6" s="111">
        <f>SUM(D7:D13)</f>
        <v>64766628</v>
      </c>
      <c r="E6" s="112">
        <f aca="true" t="shared" si="1" ref="E6:E33">D6/D$6*100</f>
        <v>100</v>
      </c>
      <c r="F6" s="111">
        <f>SUM(F7:F13)</f>
        <v>449807</v>
      </c>
      <c r="G6" s="112">
        <f aca="true" t="shared" si="2" ref="G6:G33">F6/F$6*100</f>
        <v>100</v>
      </c>
      <c r="H6" s="159">
        <f>SUM(H7:H13)</f>
        <v>6617444036</v>
      </c>
      <c r="I6" s="112">
        <f>H6/H6*100</f>
        <v>100</v>
      </c>
      <c r="J6" s="111">
        <f>SUM(J7:J13)</f>
        <v>0</v>
      </c>
      <c r="K6" s="113"/>
      <c r="L6" s="111">
        <f>SUM(L7:L13)</f>
        <v>0</v>
      </c>
      <c r="M6" s="114"/>
      <c r="N6" s="111">
        <f>SUM(N7:N13)</f>
        <v>3179946066</v>
      </c>
      <c r="O6" s="113">
        <f aca="true" t="shared" si="3" ref="O6:O33">N6/N$6*100</f>
        <v>100</v>
      </c>
      <c r="P6" s="111">
        <f>SUM(P7:P13)</f>
        <v>1132230</v>
      </c>
      <c r="Q6" s="113">
        <f aca="true" t="shared" si="4" ref="Q6:Q33">P6/P$6*100</f>
        <v>100</v>
      </c>
      <c r="R6" s="111">
        <f>SUM(R7:R13)</f>
        <v>0</v>
      </c>
      <c r="S6" s="117"/>
      <c r="T6" s="116"/>
      <c r="U6" s="111">
        <f>SUM(U7:U13)</f>
        <v>36523450</v>
      </c>
      <c r="V6" s="112">
        <f aca="true" t="shared" si="5" ref="V6:V33">U6/U$6*100</f>
        <v>100</v>
      </c>
      <c r="W6" s="111">
        <f>SUM(W7:W13)</f>
        <v>82734841</v>
      </c>
      <c r="X6" s="117">
        <f>W6/W6*100</f>
        <v>100</v>
      </c>
    </row>
    <row r="7" spans="1:24" ht="24" customHeight="1">
      <c r="A7" s="118" t="s">
        <v>90</v>
      </c>
      <c r="B7" s="95">
        <f aca="true" t="shared" si="6" ref="B7:B33">D7+F7+H7+P7+U7+W7</f>
        <v>1132230</v>
      </c>
      <c r="C7" s="113">
        <f t="shared" si="0"/>
        <v>0.01664297388526762</v>
      </c>
      <c r="D7" s="95">
        <v>0</v>
      </c>
      <c r="E7" s="113">
        <f t="shared" si="1"/>
        <v>0</v>
      </c>
      <c r="F7" s="95">
        <v>0</v>
      </c>
      <c r="G7" s="113">
        <f t="shared" si="2"/>
        <v>0</v>
      </c>
      <c r="H7" s="160">
        <v>0</v>
      </c>
      <c r="I7" s="113"/>
      <c r="J7" s="95">
        <f>'[1]97決算'!$E5</f>
        <v>0</v>
      </c>
      <c r="K7" s="113"/>
      <c r="L7" s="95">
        <f>'[1]97決算'!$F5</f>
        <v>0</v>
      </c>
      <c r="M7" s="114"/>
      <c r="N7" s="95">
        <f>'[1]97決算'!$G5</f>
        <v>0</v>
      </c>
      <c r="O7" s="113">
        <f t="shared" si="3"/>
        <v>0</v>
      </c>
      <c r="P7" s="95">
        <v>1132230</v>
      </c>
      <c r="Q7" s="113">
        <f t="shared" si="4"/>
        <v>100</v>
      </c>
      <c r="R7" s="95">
        <f>'[1]97決算'!$I5</f>
        <v>0</v>
      </c>
      <c r="S7" s="115"/>
      <c r="T7" s="119"/>
      <c r="U7" s="95">
        <v>0</v>
      </c>
      <c r="V7" s="113">
        <f t="shared" si="5"/>
        <v>0</v>
      </c>
      <c r="W7" s="95">
        <v>0</v>
      </c>
      <c r="X7" s="115"/>
    </row>
    <row r="8" spans="1:24" ht="24" customHeight="1">
      <c r="A8" s="118" t="s">
        <v>91</v>
      </c>
      <c r="B8" s="95">
        <f t="shared" si="6"/>
        <v>82734841</v>
      </c>
      <c r="C8" s="113">
        <f t="shared" si="0"/>
        <v>1.2161431848341495</v>
      </c>
      <c r="D8" s="95">
        <v>0</v>
      </c>
      <c r="E8" s="113">
        <f t="shared" si="1"/>
        <v>0</v>
      </c>
      <c r="F8" s="95">
        <v>0</v>
      </c>
      <c r="G8" s="113">
        <f t="shared" si="2"/>
        <v>0</v>
      </c>
      <c r="H8" s="160">
        <v>0</v>
      </c>
      <c r="I8" s="113"/>
      <c r="J8" s="95">
        <f>'[1]97決算'!$E6</f>
        <v>0</v>
      </c>
      <c r="K8" s="113"/>
      <c r="L8" s="95">
        <f>'[1]97決算'!$F6</f>
        <v>0</v>
      </c>
      <c r="M8" s="114"/>
      <c r="N8" s="95">
        <f>'[1]97決算'!$G6</f>
        <v>0</v>
      </c>
      <c r="O8" s="113">
        <f t="shared" si="3"/>
        <v>0</v>
      </c>
      <c r="P8" s="95">
        <v>0</v>
      </c>
      <c r="Q8" s="113">
        <f t="shared" si="4"/>
        <v>0</v>
      </c>
      <c r="R8" s="95">
        <f>'[1]97決算'!$I6</f>
        <v>0</v>
      </c>
      <c r="S8" s="115"/>
      <c r="T8" s="119"/>
      <c r="U8" s="95">
        <v>0</v>
      </c>
      <c r="V8" s="113">
        <f t="shared" si="5"/>
        <v>0</v>
      </c>
      <c r="W8" s="95">
        <v>82734841</v>
      </c>
      <c r="X8" s="115">
        <f>W8/W6*100</f>
        <v>100</v>
      </c>
    </row>
    <row r="9" spans="1:24" ht="24" customHeight="1">
      <c r="A9" s="118" t="s">
        <v>92</v>
      </c>
      <c r="B9" s="95">
        <f t="shared" si="6"/>
        <v>36523450</v>
      </c>
      <c r="C9" s="113">
        <f t="shared" si="0"/>
        <v>0.5368686791110266</v>
      </c>
      <c r="D9" s="95">
        <v>0</v>
      </c>
      <c r="E9" s="113">
        <f t="shared" si="1"/>
        <v>0</v>
      </c>
      <c r="F9" s="95">
        <v>0</v>
      </c>
      <c r="G9" s="113">
        <f t="shared" si="2"/>
        <v>0</v>
      </c>
      <c r="H9" s="160">
        <v>0</v>
      </c>
      <c r="I9" s="113"/>
      <c r="J9" s="95">
        <f>'[1]97決算'!$E7</f>
        <v>0</v>
      </c>
      <c r="K9" s="113"/>
      <c r="L9" s="95">
        <f>'[1]97決算'!$F7</f>
        <v>0</v>
      </c>
      <c r="M9" s="114"/>
      <c r="N9" s="95">
        <f>'[1]97決算'!$G7</f>
        <v>0</v>
      </c>
      <c r="O9" s="113">
        <f t="shared" si="3"/>
        <v>0</v>
      </c>
      <c r="P9" s="95">
        <v>0</v>
      </c>
      <c r="Q9" s="113">
        <f t="shared" si="4"/>
        <v>0</v>
      </c>
      <c r="R9" s="95">
        <f>'[1]97決算'!$I7</f>
        <v>0</v>
      </c>
      <c r="S9" s="115"/>
      <c r="T9" s="119"/>
      <c r="U9" s="95">
        <v>36523450</v>
      </c>
      <c r="V9" s="113">
        <f t="shared" si="5"/>
        <v>100</v>
      </c>
      <c r="W9" s="95">
        <v>0</v>
      </c>
      <c r="X9" s="115"/>
    </row>
    <row r="10" spans="1:24" ht="24" customHeight="1">
      <c r="A10" s="118" t="s">
        <v>93</v>
      </c>
      <c r="B10" s="95">
        <f t="shared" si="6"/>
        <v>6617893843</v>
      </c>
      <c r="C10" s="113">
        <f t="shared" si="0"/>
        <v>97.27832189972213</v>
      </c>
      <c r="D10" s="95">
        <v>0</v>
      </c>
      <c r="E10" s="113">
        <f t="shared" si="1"/>
        <v>0</v>
      </c>
      <c r="F10" s="95">
        <v>449807</v>
      </c>
      <c r="G10" s="113">
        <f t="shared" si="2"/>
        <v>100</v>
      </c>
      <c r="H10" s="160">
        <v>6617444036</v>
      </c>
      <c r="I10" s="113">
        <f>H10/H6*100</f>
        <v>100</v>
      </c>
      <c r="J10" s="95">
        <f>'[1]97決算'!$E8</f>
        <v>0</v>
      </c>
      <c r="K10" s="113"/>
      <c r="L10" s="95">
        <f>'[1]97決算'!$F8</f>
        <v>0</v>
      </c>
      <c r="M10" s="114"/>
      <c r="N10" s="95">
        <f>'[1]97決算'!$G8</f>
        <v>3179946066</v>
      </c>
      <c r="O10" s="113">
        <f t="shared" si="3"/>
        <v>100</v>
      </c>
      <c r="P10" s="95">
        <v>0</v>
      </c>
      <c r="Q10" s="113">
        <f t="shared" si="4"/>
        <v>0</v>
      </c>
      <c r="R10" s="95">
        <f>'[1]97決算'!$I8</f>
        <v>0</v>
      </c>
      <c r="S10" s="115"/>
      <c r="T10" s="119"/>
      <c r="U10" s="95">
        <v>0</v>
      </c>
      <c r="V10" s="113">
        <f t="shared" si="5"/>
        <v>0</v>
      </c>
      <c r="W10" s="95">
        <v>0</v>
      </c>
      <c r="X10" s="115"/>
    </row>
    <row r="11" spans="1:24" ht="24" customHeight="1">
      <c r="A11" s="120" t="s">
        <v>94</v>
      </c>
      <c r="B11" s="95">
        <f t="shared" si="6"/>
        <v>64766628</v>
      </c>
      <c r="C11" s="113">
        <f t="shared" si="0"/>
        <v>0.9520232624474205</v>
      </c>
      <c r="D11" s="95">
        <v>64766628</v>
      </c>
      <c r="E11" s="113">
        <f t="shared" si="1"/>
        <v>100</v>
      </c>
      <c r="F11" s="95">
        <v>0</v>
      </c>
      <c r="G11" s="113">
        <f t="shared" si="2"/>
        <v>0</v>
      </c>
      <c r="H11" s="160">
        <v>0</v>
      </c>
      <c r="I11" s="113"/>
      <c r="J11" s="95">
        <f>'[1]97決算'!$E9</f>
        <v>0</v>
      </c>
      <c r="K11" s="113"/>
      <c r="L11" s="95">
        <f>'[1]97決算'!$F9</f>
        <v>0</v>
      </c>
      <c r="M11" s="114"/>
      <c r="N11" s="95">
        <f>'[1]97決算'!$G9</f>
        <v>0</v>
      </c>
      <c r="O11" s="113">
        <f t="shared" si="3"/>
        <v>0</v>
      </c>
      <c r="P11" s="95">
        <v>0</v>
      </c>
      <c r="Q11" s="113">
        <f t="shared" si="4"/>
        <v>0</v>
      </c>
      <c r="R11" s="95">
        <f>'[1]97決算'!$I9</f>
        <v>0</v>
      </c>
      <c r="S11" s="115"/>
      <c r="T11" s="119"/>
      <c r="U11" s="95">
        <v>0</v>
      </c>
      <c r="V11" s="113">
        <f t="shared" si="5"/>
        <v>0</v>
      </c>
      <c r="W11" s="95">
        <v>0</v>
      </c>
      <c r="X11" s="115"/>
    </row>
    <row r="12" spans="1:24" ht="24" customHeight="1">
      <c r="A12" s="118" t="s">
        <v>95</v>
      </c>
      <c r="B12" s="95">
        <f t="shared" si="6"/>
        <v>0</v>
      </c>
      <c r="C12" s="113">
        <f t="shared" si="0"/>
        <v>0</v>
      </c>
      <c r="D12" s="95">
        <v>0</v>
      </c>
      <c r="E12" s="113">
        <f t="shared" si="1"/>
        <v>0</v>
      </c>
      <c r="F12" s="95">
        <v>0</v>
      </c>
      <c r="G12" s="113">
        <f t="shared" si="2"/>
        <v>0</v>
      </c>
      <c r="H12" s="160">
        <v>0</v>
      </c>
      <c r="I12" s="113"/>
      <c r="J12" s="95">
        <f>'[1]97決算'!$E10</f>
        <v>0</v>
      </c>
      <c r="K12" s="113"/>
      <c r="L12" s="95">
        <f>'[1]97決算'!$F10</f>
        <v>0</v>
      </c>
      <c r="M12" s="114"/>
      <c r="N12" s="95">
        <f>'[1]97決算'!$G10</f>
        <v>0</v>
      </c>
      <c r="O12" s="113">
        <f t="shared" si="3"/>
        <v>0</v>
      </c>
      <c r="P12" s="95">
        <v>0</v>
      </c>
      <c r="Q12" s="113">
        <f t="shared" si="4"/>
        <v>0</v>
      </c>
      <c r="R12" s="95">
        <f>'[1]97決算'!$I10</f>
        <v>0</v>
      </c>
      <c r="S12" s="115"/>
      <c r="T12" s="119"/>
      <c r="U12" s="95">
        <v>0</v>
      </c>
      <c r="V12" s="113">
        <f t="shared" si="5"/>
        <v>0</v>
      </c>
      <c r="W12" s="95">
        <v>0</v>
      </c>
      <c r="X12" s="115"/>
    </row>
    <row r="13" spans="1:24" ht="24" customHeight="1">
      <c r="A13" s="118" t="s">
        <v>96</v>
      </c>
      <c r="B13" s="95">
        <f t="shared" si="6"/>
        <v>0</v>
      </c>
      <c r="C13" s="113">
        <f t="shared" si="0"/>
        <v>0</v>
      </c>
      <c r="D13" s="95">
        <v>0</v>
      </c>
      <c r="E13" s="113">
        <f t="shared" si="1"/>
        <v>0</v>
      </c>
      <c r="F13" s="95">
        <v>0</v>
      </c>
      <c r="G13" s="113">
        <f t="shared" si="2"/>
        <v>0</v>
      </c>
      <c r="H13" s="160">
        <v>0</v>
      </c>
      <c r="I13" s="113"/>
      <c r="J13" s="95">
        <f>'[1]97決算'!$E11</f>
        <v>0</v>
      </c>
      <c r="K13" s="113"/>
      <c r="L13" s="95">
        <f>'[1]97決算'!$F11</f>
        <v>0</v>
      </c>
      <c r="M13" s="114"/>
      <c r="N13" s="95">
        <f>'[1]97決算'!$G11</f>
        <v>0</v>
      </c>
      <c r="O13" s="113">
        <f t="shared" si="3"/>
        <v>0</v>
      </c>
      <c r="P13" s="95">
        <v>0</v>
      </c>
      <c r="Q13" s="113">
        <f t="shared" si="4"/>
        <v>0</v>
      </c>
      <c r="R13" s="95">
        <f>'[1]97決算'!$I11</f>
        <v>0</v>
      </c>
      <c r="S13" s="115"/>
      <c r="T13" s="119"/>
      <c r="U13" s="95">
        <v>0</v>
      </c>
      <c r="V13" s="113">
        <f t="shared" si="5"/>
        <v>0</v>
      </c>
      <c r="W13" s="95">
        <v>0</v>
      </c>
      <c r="X13" s="115"/>
    </row>
    <row r="14" spans="1:24" ht="24" customHeight="1">
      <c r="A14" s="118" t="s">
        <v>97</v>
      </c>
      <c r="B14" s="95">
        <f t="shared" si="6"/>
        <v>3463989118</v>
      </c>
      <c r="C14" s="113">
        <f t="shared" si="0"/>
        <v>50.91817071595456</v>
      </c>
      <c r="D14" s="95">
        <f>SUM(D15:D24)</f>
        <v>67844677</v>
      </c>
      <c r="E14" s="113">
        <f t="shared" si="1"/>
        <v>104.75252316671482</v>
      </c>
      <c r="F14" s="95">
        <f>SUM(F15:F24)</f>
        <v>704823</v>
      </c>
      <c r="G14" s="113">
        <f t="shared" si="2"/>
        <v>156.69453787957946</v>
      </c>
      <c r="H14" s="160">
        <f>SUM(H15:H24)</f>
        <v>3329644470</v>
      </c>
      <c r="I14" s="113">
        <f>H14/H6*100</f>
        <v>50.316171196706435</v>
      </c>
      <c r="J14" s="95">
        <f>SUM(J15:J24)</f>
        <v>2826133</v>
      </c>
      <c r="K14" s="113"/>
      <c r="L14" s="95">
        <f>SUM(L15:L24)</f>
        <v>0</v>
      </c>
      <c r="M14" s="114"/>
      <c r="N14" s="95">
        <f>SUM(N15:N24)</f>
        <v>2951774601</v>
      </c>
      <c r="O14" s="113">
        <f t="shared" si="3"/>
        <v>92.82467500189358</v>
      </c>
      <c r="P14" s="95">
        <f>SUM(P15:P24)</f>
        <v>206296</v>
      </c>
      <c r="Q14" s="113">
        <f t="shared" si="4"/>
        <v>18.22032625879901</v>
      </c>
      <c r="R14" s="95">
        <f>SUM(R15:R24)</f>
        <v>0</v>
      </c>
      <c r="S14" s="115"/>
      <c r="T14" s="119"/>
      <c r="U14" s="95">
        <f>SUM(U15:U24)</f>
        <v>2961929</v>
      </c>
      <c r="V14" s="113">
        <f t="shared" si="5"/>
        <v>8.109663791345012</v>
      </c>
      <c r="W14" s="95">
        <f>SUM(W15:W24)</f>
        <v>62626923</v>
      </c>
      <c r="X14" s="115">
        <f>W14/W6*100</f>
        <v>75.69594894126888</v>
      </c>
    </row>
    <row r="15" spans="1:24" ht="24" customHeight="1">
      <c r="A15" s="118" t="s">
        <v>98</v>
      </c>
      <c r="B15" s="95">
        <f t="shared" si="6"/>
        <v>1174500</v>
      </c>
      <c r="C15" s="113">
        <f t="shared" si="0"/>
        <v>0.017264312752927252</v>
      </c>
      <c r="D15" s="95">
        <v>0</v>
      </c>
      <c r="E15" s="113">
        <f t="shared" si="1"/>
        <v>0</v>
      </c>
      <c r="F15" s="95">
        <v>0</v>
      </c>
      <c r="G15" s="113">
        <f t="shared" si="2"/>
        <v>0</v>
      </c>
      <c r="H15" s="160">
        <v>0</v>
      </c>
      <c r="I15" s="113"/>
      <c r="J15" s="95">
        <f>'[1]97決算'!$E13</f>
        <v>0</v>
      </c>
      <c r="K15" s="113"/>
      <c r="L15" s="95">
        <f>'[1]97決算'!$F13</f>
        <v>0</v>
      </c>
      <c r="M15" s="114"/>
      <c r="N15" s="95">
        <f>'[1]97決算'!$G13</f>
        <v>0</v>
      </c>
      <c r="O15" s="113">
        <f t="shared" si="3"/>
        <v>0</v>
      </c>
      <c r="P15" s="95">
        <v>0</v>
      </c>
      <c r="Q15" s="113">
        <f t="shared" si="4"/>
        <v>0</v>
      </c>
      <c r="R15" s="95">
        <f>'[1]97決算'!$I13</f>
        <v>0</v>
      </c>
      <c r="S15" s="115"/>
      <c r="T15" s="119"/>
      <c r="U15" s="95">
        <v>1174500</v>
      </c>
      <c r="V15" s="113">
        <f t="shared" si="5"/>
        <v>3.2157422149331456</v>
      </c>
      <c r="W15" s="95">
        <v>0</v>
      </c>
      <c r="X15" s="115"/>
    </row>
    <row r="16" spans="1:24" ht="24" customHeight="1">
      <c r="A16" s="118" t="s">
        <v>99</v>
      </c>
      <c r="B16" s="95">
        <f t="shared" si="6"/>
        <v>62626923</v>
      </c>
      <c r="C16" s="113">
        <f t="shared" si="0"/>
        <v>0.9205711242447792</v>
      </c>
      <c r="D16" s="95">
        <v>0</v>
      </c>
      <c r="E16" s="113">
        <f t="shared" si="1"/>
        <v>0</v>
      </c>
      <c r="F16" s="95">
        <v>0</v>
      </c>
      <c r="G16" s="113">
        <f t="shared" si="2"/>
        <v>0</v>
      </c>
      <c r="H16" s="160">
        <v>0</v>
      </c>
      <c r="I16" s="113"/>
      <c r="J16" s="95">
        <f>'[1]97決算'!$E14</f>
        <v>0</v>
      </c>
      <c r="K16" s="113"/>
      <c r="L16" s="95">
        <f>'[1]97決算'!$F14</f>
        <v>0</v>
      </c>
      <c r="M16" s="114"/>
      <c r="N16" s="95">
        <f>'[1]97決算'!$G14</f>
        <v>0</v>
      </c>
      <c r="O16" s="113">
        <f t="shared" si="3"/>
        <v>0</v>
      </c>
      <c r="P16" s="95">
        <v>0</v>
      </c>
      <c r="Q16" s="113">
        <f t="shared" si="4"/>
        <v>0</v>
      </c>
      <c r="R16" s="95">
        <f>'[1]97決算'!$I14</f>
        <v>0</v>
      </c>
      <c r="S16" s="115"/>
      <c r="T16" s="119"/>
      <c r="U16" s="95">
        <v>0</v>
      </c>
      <c r="V16" s="113">
        <f t="shared" si="5"/>
        <v>0</v>
      </c>
      <c r="W16" s="95">
        <v>62626923</v>
      </c>
      <c r="X16" s="115">
        <f>W16/W6*100</f>
        <v>75.69594894126888</v>
      </c>
    </row>
    <row r="17" spans="1:24" ht="24" customHeight="1">
      <c r="A17" s="118" t="s">
        <v>100</v>
      </c>
      <c r="B17" s="95">
        <f t="shared" si="6"/>
        <v>3326607618</v>
      </c>
      <c r="C17" s="113">
        <f t="shared" si="0"/>
        <v>48.898760598912176</v>
      </c>
      <c r="D17" s="95">
        <v>0</v>
      </c>
      <c r="E17" s="113">
        <f t="shared" si="1"/>
        <v>0</v>
      </c>
      <c r="F17" s="95">
        <v>691823</v>
      </c>
      <c r="G17" s="113">
        <f t="shared" si="2"/>
        <v>153.80440944671824</v>
      </c>
      <c r="H17" s="160">
        <v>3325915795</v>
      </c>
      <c r="I17" s="113">
        <f>H17/H6*100</f>
        <v>50.2598250458404</v>
      </c>
      <c r="J17" s="95">
        <f>'[1]97決算'!$E15</f>
        <v>0</v>
      </c>
      <c r="K17" s="113"/>
      <c r="L17" s="95">
        <f>'[1]97決算'!$F15</f>
        <v>0</v>
      </c>
      <c r="M17" s="114"/>
      <c r="N17" s="95">
        <f>'[1]97決算'!$G15</f>
        <v>2950803952</v>
      </c>
      <c r="O17" s="113">
        <f t="shared" si="3"/>
        <v>92.79415093073469</v>
      </c>
      <c r="P17" s="95">
        <v>0</v>
      </c>
      <c r="Q17" s="113">
        <f t="shared" si="4"/>
        <v>0</v>
      </c>
      <c r="R17" s="95">
        <f>'[1]97決算'!$I15</f>
        <v>0</v>
      </c>
      <c r="S17" s="115"/>
      <c r="T17" s="119"/>
      <c r="U17" s="95">
        <v>0</v>
      </c>
      <c r="V17" s="113">
        <f t="shared" si="5"/>
        <v>0</v>
      </c>
      <c r="W17" s="95">
        <v>0</v>
      </c>
      <c r="X17" s="115"/>
    </row>
    <row r="18" spans="1:24" ht="24" customHeight="1">
      <c r="A18" s="120" t="s">
        <v>101</v>
      </c>
      <c r="B18" s="95">
        <f t="shared" si="6"/>
        <v>64652493</v>
      </c>
      <c r="C18" s="113">
        <f t="shared" si="0"/>
        <v>0.9503455593090167</v>
      </c>
      <c r="D18" s="95">
        <v>64652493</v>
      </c>
      <c r="E18" s="113">
        <f t="shared" si="1"/>
        <v>99.82377498485793</v>
      </c>
      <c r="F18" s="95">
        <v>0</v>
      </c>
      <c r="G18" s="113">
        <f t="shared" si="2"/>
        <v>0</v>
      </c>
      <c r="H18" s="160">
        <v>0</v>
      </c>
      <c r="I18" s="113"/>
      <c r="J18" s="95">
        <f>'[1]97決算'!$E16</f>
        <v>0</v>
      </c>
      <c r="K18" s="113"/>
      <c r="L18" s="95">
        <f>'[1]97決算'!$F16</f>
        <v>0</v>
      </c>
      <c r="M18" s="114"/>
      <c r="N18" s="95">
        <f>'[1]97決算'!$G16</f>
        <v>0</v>
      </c>
      <c r="O18" s="113">
        <f t="shared" si="3"/>
        <v>0</v>
      </c>
      <c r="P18" s="95">
        <v>0</v>
      </c>
      <c r="Q18" s="113">
        <f t="shared" si="4"/>
        <v>0</v>
      </c>
      <c r="R18" s="95">
        <f>'[1]97決算'!$I16</f>
        <v>0</v>
      </c>
      <c r="S18" s="115"/>
      <c r="T18" s="119"/>
      <c r="U18" s="95">
        <v>0</v>
      </c>
      <c r="V18" s="113">
        <f t="shared" si="5"/>
        <v>0</v>
      </c>
      <c r="W18" s="95">
        <v>0</v>
      </c>
      <c r="X18" s="115"/>
    </row>
    <row r="19" spans="1:24" ht="24" customHeight="1">
      <c r="A19" s="118" t="s">
        <v>102</v>
      </c>
      <c r="B19" s="95">
        <f t="shared" si="6"/>
        <v>0</v>
      </c>
      <c r="C19" s="113">
        <f t="shared" si="0"/>
        <v>0</v>
      </c>
      <c r="D19" s="95">
        <v>0</v>
      </c>
      <c r="E19" s="113">
        <f t="shared" si="1"/>
        <v>0</v>
      </c>
      <c r="F19" s="95">
        <v>0</v>
      </c>
      <c r="G19" s="113">
        <f t="shared" si="2"/>
        <v>0</v>
      </c>
      <c r="H19" s="160">
        <v>0</v>
      </c>
      <c r="I19" s="113"/>
      <c r="J19" s="95">
        <f>'[1]97決算'!$E17</f>
        <v>0</v>
      </c>
      <c r="K19" s="113"/>
      <c r="L19" s="95">
        <f>'[1]97決算'!$F17</f>
        <v>0</v>
      </c>
      <c r="M19" s="114"/>
      <c r="N19" s="95">
        <f>'[1]97決算'!$G17</f>
        <v>0</v>
      </c>
      <c r="O19" s="113">
        <f t="shared" si="3"/>
        <v>0</v>
      </c>
      <c r="P19" s="95">
        <v>0</v>
      </c>
      <c r="Q19" s="113">
        <f t="shared" si="4"/>
        <v>0</v>
      </c>
      <c r="R19" s="95">
        <f>'[1]97決算'!$I17</f>
        <v>0</v>
      </c>
      <c r="S19" s="115"/>
      <c r="T19" s="119"/>
      <c r="U19" s="95">
        <v>0</v>
      </c>
      <c r="V19" s="113">
        <f t="shared" si="5"/>
        <v>0</v>
      </c>
      <c r="W19" s="95">
        <v>0</v>
      </c>
      <c r="X19" s="115"/>
    </row>
    <row r="20" spans="1:24" ht="24" customHeight="1">
      <c r="A20" s="118" t="s">
        <v>103</v>
      </c>
      <c r="B20" s="95">
        <f t="shared" si="6"/>
        <v>0</v>
      </c>
      <c r="C20" s="113">
        <f t="shared" si="0"/>
        <v>0</v>
      </c>
      <c r="D20" s="95">
        <v>0</v>
      </c>
      <c r="E20" s="113">
        <f t="shared" si="1"/>
        <v>0</v>
      </c>
      <c r="F20" s="95">
        <v>0</v>
      </c>
      <c r="G20" s="113">
        <f t="shared" si="2"/>
        <v>0</v>
      </c>
      <c r="H20" s="160">
        <v>0</v>
      </c>
      <c r="I20" s="113"/>
      <c r="J20" s="95">
        <f>'[1]97決算'!$E18</f>
        <v>0</v>
      </c>
      <c r="K20" s="113"/>
      <c r="L20" s="95">
        <f>'[1]97決算'!$F18</f>
        <v>0</v>
      </c>
      <c r="M20" s="114"/>
      <c r="N20" s="95">
        <f>'[1]97決算'!$G18</f>
        <v>0</v>
      </c>
      <c r="O20" s="113">
        <f t="shared" si="3"/>
        <v>0</v>
      </c>
      <c r="P20" s="95">
        <v>0</v>
      </c>
      <c r="Q20" s="113">
        <f t="shared" si="4"/>
        <v>0</v>
      </c>
      <c r="R20" s="95">
        <f>'[1]97決算'!$I18</f>
        <v>0</v>
      </c>
      <c r="S20" s="115"/>
      <c r="T20" s="119"/>
      <c r="U20" s="95">
        <v>0</v>
      </c>
      <c r="V20" s="113">
        <f t="shared" si="5"/>
        <v>0</v>
      </c>
      <c r="W20" s="95">
        <v>0</v>
      </c>
      <c r="X20" s="115"/>
    </row>
    <row r="21" spans="1:24" ht="24" customHeight="1">
      <c r="A21" s="120" t="s">
        <v>104</v>
      </c>
      <c r="B21" s="95">
        <f t="shared" si="6"/>
        <v>1458239</v>
      </c>
      <c r="C21" s="113">
        <f t="shared" si="0"/>
        <v>0.02143507378843413</v>
      </c>
      <c r="D21" s="95">
        <v>0</v>
      </c>
      <c r="E21" s="113">
        <f t="shared" si="1"/>
        <v>0</v>
      </c>
      <c r="F21" s="95">
        <v>0</v>
      </c>
      <c r="G21" s="113">
        <f t="shared" si="2"/>
        <v>0</v>
      </c>
      <c r="H21" s="160">
        <v>0</v>
      </c>
      <c r="I21" s="113"/>
      <c r="J21" s="95">
        <f>'[1]97決算'!$E19</f>
        <v>0</v>
      </c>
      <c r="K21" s="113"/>
      <c r="L21" s="95">
        <f>'[1]97決算'!$F19</f>
        <v>0</v>
      </c>
      <c r="M21" s="114"/>
      <c r="N21" s="95">
        <f>'[1]97決算'!$G19</f>
        <v>0</v>
      </c>
      <c r="O21" s="113">
        <f t="shared" si="3"/>
        <v>0</v>
      </c>
      <c r="P21" s="95">
        <v>179850</v>
      </c>
      <c r="Q21" s="113">
        <f t="shared" si="4"/>
        <v>15.8845817545905</v>
      </c>
      <c r="R21" s="95">
        <f>'[1]97決算'!$I19</f>
        <v>0</v>
      </c>
      <c r="S21" s="115"/>
      <c r="T21" s="119"/>
      <c r="U21" s="95">
        <v>1278389</v>
      </c>
      <c r="V21" s="113">
        <f t="shared" si="5"/>
        <v>3.500186866246206</v>
      </c>
      <c r="W21" s="95">
        <v>0</v>
      </c>
      <c r="X21" s="115"/>
    </row>
    <row r="22" spans="1:24" ht="24" customHeight="1">
      <c r="A22" s="121" t="s">
        <v>105</v>
      </c>
      <c r="B22" s="95">
        <f t="shared" si="6"/>
        <v>7097768</v>
      </c>
      <c r="C22" s="113">
        <f t="shared" si="0"/>
        <v>0.1043321299273895</v>
      </c>
      <c r="D22" s="95">
        <v>2820607</v>
      </c>
      <c r="E22" s="113">
        <f t="shared" si="1"/>
        <v>4.35503142142895</v>
      </c>
      <c r="F22" s="95">
        <v>13000</v>
      </c>
      <c r="G22" s="113">
        <f t="shared" si="2"/>
        <v>2.890128432861205</v>
      </c>
      <c r="H22" s="160">
        <v>3728675</v>
      </c>
      <c r="I22" s="113">
        <f>H22/H6*100</f>
        <v>0.056346150866035075</v>
      </c>
      <c r="J22" s="95">
        <f>'[1]97決算'!$E20</f>
        <v>2826133</v>
      </c>
      <c r="K22" s="113"/>
      <c r="L22" s="95">
        <f>'[1]97決算'!$F20</f>
        <v>0</v>
      </c>
      <c r="M22" s="114"/>
      <c r="N22" s="95">
        <f>'[1]97決算'!$G20</f>
        <v>970649</v>
      </c>
      <c r="O22" s="113">
        <f t="shared" si="3"/>
        <v>0.03052407115888487</v>
      </c>
      <c r="P22" s="95">
        <v>26446</v>
      </c>
      <c r="Q22" s="113">
        <f t="shared" si="4"/>
        <v>2.3357445042085088</v>
      </c>
      <c r="R22" s="95">
        <f>'[1]97決算'!$I20</f>
        <v>0</v>
      </c>
      <c r="S22" s="115"/>
      <c r="T22" s="119"/>
      <c r="U22" s="95">
        <v>509040</v>
      </c>
      <c r="V22" s="113">
        <f t="shared" si="5"/>
        <v>1.3937347101656608</v>
      </c>
      <c r="W22" s="95">
        <v>0</v>
      </c>
      <c r="X22" s="115"/>
    </row>
    <row r="23" spans="1:24" ht="24" customHeight="1">
      <c r="A23" s="121" t="s">
        <v>106</v>
      </c>
      <c r="B23" s="95">
        <f t="shared" si="6"/>
        <v>371577</v>
      </c>
      <c r="C23" s="113">
        <f t="shared" si="0"/>
        <v>0.005461917019833503</v>
      </c>
      <c r="D23" s="95">
        <v>371577</v>
      </c>
      <c r="E23" s="113">
        <f t="shared" si="1"/>
        <v>0.5737167604279167</v>
      </c>
      <c r="F23" s="95">
        <v>0</v>
      </c>
      <c r="G23" s="113">
        <f t="shared" si="2"/>
        <v>0</v>
      </c>
      <c r="H23" s="160">
        <v>0</v>
      </c>
      <c r="I23" s="113"/>
      <c r="J23" s="95">
        <f>'[1]97決算'!$E21</f>
        <v>0</v>
      </c>
      <c r="K23" s="113"/>
      <c r="L23" s="95">
        <f>'[1]97決算'!$F21</f>
        <v>0</v>
      </c>
      <c r="M23" s="114"/>
      <c r="N23" s="95">
        <f>'[1]97決算'!$G21</f>
        <v>0</v>
      </c>
      <c r="O23" s="113">
        <f t="shared" si="3"/>
        <v>0</v>
      </c>
      <c r="P23" s="95">
        <v>0</v>
      </c>
      <c r="Q23" s="113">
        <f t="shared" si="4"/>
        <v>0</v>
      </c>
      <c r="R23" s="95">
        <f>'[1]97決算'!$I21</f>
        <v>0</v>
      </c>
      <c r="S23" s="115"/>
      <c r="T23" s="119"/>
      <c r="U23" s="95">
        <v>0</v>
      </c>
      <c r="V23" s="113">
        <f t="shared" si="5"/>
        <v>0</v>
      </c>
      <c r="W23" s="95">
        <v>0</v>
      </c>
      <c r="X23" s="115"/>
    </row>
    <row r="24" spans="1:24" ht="24" customHeight="1">
      <c r="A24" s="121" t="s">
        <v>107</v>
      </c>
      <c r="B24" s="95">
        <f t="shared" si="6"/>
        <v>0</v>
      </c>
      <c r="C24" s="113">
        <f t="shared" si="0"/>
        <v>0</v>
      </c>
      <c r="D24" s="95">
        <v>0</v>
      </c>
      <c r="E24" s="113">
        <f t="shared" si="1"/>
        <v>0</v>
      </c>
      <c r="F24" s="95">
        <v>0</v>
      </c>
      <c r="G24" s="113">
        <f t="shared" si="2"/>
        <v>0</v>
      </c>
      <c r="H24" s="160">
        <v>0</v>
      </c>
      <c r="I24" s="113"/>
      <c r="J24" s="95">
        <f>'[1]97決算'!$E22</f>
        <v>0</v>
      </c>
      <c r="K24" s="113"/>
      <c r="L24" s="95">
        <f>'[1]97決算'!$F22</f>
        <v>0</v>
      </c>
      <c r="M24" s="114"/>
      <c r="N24" s="95">
        <f>'[1]97決算'!$G22</f>
        <v>0</v>
      </c>
      <c r="O24" s="113">
        <f t="shared" si="3"/>
        <v>0</v>
      </c>
      <c r="P24" s="95">
        <v>0</v>
      </c>
      <c r="Q24" s="113">
        <f t="shared" si="4"/>
        <v>0</v>
      </c>
      <c r="R24" s="95">
        <f>'[1]97決算'!$I22</f>
        <v>0</v>
      </c>
      <c r="S24" s="115"/>
      <c r="T24" s="119"/>
      <c r="U24" s="95">
        <v>0</v>
      </c>
      <c r="V24" s="113">
        <f t="shared" si="5"/>
        <v>0</v>
      </c>
      <c r="W24" s="95">
        <v>0</v>
      </c>
      <c r="X24" s="115"/>
    </row>
    <row r="25" spans="1:24" ht="24" customHeight="1">
      <c r="A25" s="118" t="s">
        <v>108</v>
      </c>
      <c r="B25" s="95">
        <f t="shared" si="6"/>
        <v>3339061874</v>
      </c>
      <c r="C25" s="113">
        <f t="shared" si="0"/>
        <v>49.08182928404544</v>
      </c>
      <c r="D25" s="95">
        <f>D6-D14</f>
        <v>-3078049</v>
      </c>
      <c r="E25" s="113">
        <f t="shared" si="1"/>
        <v>-4.752523166714809</v>
      </c>
      <c r="F25" s="95">
        <f>F6-F14</f>
        <v>-255016</v>
      </c>
      <c r="G25" s="113">
        <f t="shared" si="2"/>
        <v>-56.694537879579464</v>
      </c>
      <c r="H25" s="160">
        <f>H6-H14</f>
        <v>3287799566</v>
      </c>
      <c r="I25" s="113">
        <f>H25/H6*100</f>
        <v>49.683828803293565</v>
      </c>
      <c r="J25" s="95">
        <f>J6-J14</f>
        <v>-2826133</v>
      </c>
      <c r="K25" s="113"/>
      <c r="L25" s="95">
        <f>L6-L14</f>
        <v>0</v>
      </c>
      <c r="M25" s="114"/>
      <c r="N25" s="95">
        <f>N6-N14</f>
        <v>228171465</v>
      </c>
      <c r="O25" s="113">
        <f t="shared" si="3"/>
        <v>7.17532499810643</v>
      </c>
      <c r="P25" s="95">
        <f>P6-P14</f>
        <v>925934</v>
      </c>
      <c r="Q25" s="113">
        <f t="shared" si="4"/>
        <v>81.779673741201</v>
      </c>
      <c r="R25" s="95">
        <f>R6-R14</f>
        <v>0</v>
      </c>
      <c r="S25" s="115"/>
      <c r="T25" s="119"/>
      <c r="U25" s="95">
        <f>U6-U14</f>
        <v>33561521</v>
      </c>
      <c r="V25" s="113">
        <f t="shared" si="5"/>
        <v>91.89033620865499</v>
      </c>
      <c r="W25" s="95">
        <f>W6-W14</f>
        <v>20107918</v>
      </c>
      <c r="X25" s="115">
        <f>W25/W6*100</f>
        <v>24.304051058731112</v>
      </c>
    </row>
    <row r="26" spans="1:24" ht="24" customHeight="1">
      <c r="A26" s="118" t="s">
        <v>109</v>
      </c>
      <c r="B26" s="95">
        <f t="shared" si="6"/>
        <v>100023598</v>
      </c>
      <c r="C26" s="113">
        <f t="shared" si="0"/>
        <v>1.4702755883738348</v>
      </c>
      <c r="D26" s="95">
        <f>D27+D28</f>
        <v>8382848</v>
      </c>
      <c r="E26" s="113">
        <f t="shared" si="1"/>
        <v>12.943159554330974</v>
      </c>
      <c r="F26" s="95">
        <f>F27+F28</f>
        <v>50777</v>
      </c>
      <c r="G26" s="113">
        <f t="shared" si="2"/>
        <v>11.28861934118411</v>
      </c>
      <c r="H26" s="160">
        <f>SUM(H27:H28)</f>
        <v>90968385</v>
      </c>
      <c r="I26" s="113">
        <f>H26/H6*100</f>
        <v>1.3746755470105498</v>
      </c>
      <c r="J26" s="95">
        <f>J27+J28</f>
        <v>6033254821</v>
      </c>
      <c r="K26" s="113"/>
      <c r="L26" s="95">
        <f>L27+L28</f>
        <v>117423</v>
      </c>
      <c r="M26" s="114"/>
      <c r="N26" s="95">
        <f>N27+N28</f>
        <v>149261939</v>
      </c>
      <c r="O26" s="113">
        <f t="shared" si="3"/>
        <v>4.693851276155575</v>
      </c>
      <c r="P26" s="95">
        <f>P27+P28</f>
        <v>10950</v>
      </c>
      <c r="Q26" s="113">
        <f t="shared" si="4"/>
        <v>0.9671179883945842</v>
      </c>
      <c r="R26" s="95">
        <f>R27+R28</f>
        <v>84250</v>
      </c>
      <c r="S26" s="115"/>
      <c r="T26" s="119"/>
      <c r="U26" s="95">
        <f>U27+U28</f>
        <v>14467</v>
      </c>
      <c r="V26" s="113">
        <f t="shared" si="5"/>
        <v>0.039610168261760594</v>
      </c>
      <c r="W26" s="95">
        <f>W27+W28</f>
        <v>596171</v>
      </c>
      <c r="X26" s="115">
        <f>W26/W6*100</f>
        <v>0.7205803417208477</v>
      </c>
    </row>
    <row r="27" spans="1:24" ht="24" customHeight="1">
      <c r="A27" s="118" t="s">
        <v>110</v>
      </c>
      <c r="B27" s="95">
        <f t="shared" si="6"/>
        <v>73708677</v>
      </c>
      <c r="C27" s="113">
        <f t="shared" si="0"/>
        <v>1.0834650083716437</v>
      </c>
      <c r="D27" s="95">
        <v>311959</v>
      </c>
      <c r="E27" s="113">
        <f t="shared" si="1"/>
        <v>0.4816662680045655</v>
      </c>
      <c r="F27" s="95">
        <v>50777</v>
      </c>
      <c r="G27" s="113">
        <f t="shared" si="2"/>
        <v>11.28861934118411</v>
      </c>
      <c r="H27" s="160">
        <v>73191886</v>
      </c>
      <c r="I27" s="113">
        <f>H27/H6*100</f>
        <v>1.1060446541266375</v>
      </c>
      <c r="J27" s="95">
        <f>'[1]97決算'!$E25</f>
        <v>1556707</v>
      </c>
      <c r="K27" s="113"/>
      <c r="L27" s="95">
        <f>'[1]97決算'!$F25</f>
        <v>117423</v>
      </c>
      <c r="M27" s="114"/>
      <c r="N27" s="95">
        <f>'[1]97決算'!$G25</f>
        <v>142070712</v>
      </c>
      <c r="O27" s="113">
        <f t="shared" si="3"/>
        <v>4.467708226847644</v>
      </c>
      <c r="P27" s="95">
        <v>10950</v>
      </c>
      <c r="Q27" s="113">
        <f t="shared" si="4"/>
        <v>0.9671179883945842</v>
      </c>
      <c r="R27" s="95">
        <f>'[1]97決算'!$I25</f>
        <v>84250</v>
      </c>
      <c r="S27" s="115"/>
      <c r="T27" s="119"/>
      <c r="U27" s="95">
        <v>14467</v>
      </c>
      <c r="V27" s="113">
        <f t="shared" si="5"/>
        <v>0.039610168261760594</v>
      </c>
      <c r="W27" s="95">
        <v>128638</v>
      </c>
      <c r="X27" s="115">
        <f>W27/W6*100</f>
        <v>0.155482259281794</v>
      </c>
    </row>
    <row r="28" spans="1:24" ht="24" customHeight="1">
      <c r="A28" s="118" t="s">
        <v>111</v>
      </c>
      <c r="B28" s="95">
        <f t="shared" si="6"/>
        <v>26314921</v>
      </c>
      <c r="C28" s="113">
        <f t="shared" si="0"/>
        <v>0.3868105800021909</v>
      </c>
      <c r="D28" s="95">
        <v>8070889</v>
      </c>
      <c r="E28" s="113">
        <f t="shared" si="1"/>
        <v>12.461493286326409</v>
      </c>
      <c r="F28" s="95">
        <v>0</v>
      </c>
      <c r="G28" s="113">
        <f t="shared" si="2"/>
        <v>0</v>
      </c>
      <c r="H28" s="160">
        <v>17776499</v>
      </c>
      <c r="I28" s="113">
        <f>H28/H6*100</f>
        <v>0.26863089288391223</v>
      </c>
      <c r="J28" s="95">
        <f>'[1]97決算'!$E26</f>
        <v>6031698114</v>
      </c>
      <c r="K28" s="113"/>
      <c r="L28" s="95">
        <f>'[1]97決算'!$F26</f>
        <v>0</v>
      </c>
      <c r="M28" s="114"/>
      <c r="N28" s="95">
        <f>'[1]97決算'!$G26</f>
        <v>7191227</v>
      </c>
      <c r="O28" s="113">
        <f t="shared" si="3"/>
        <v>0.22614304930793128</v>
      </c>
      <c r="P28" s="95">
        <v>0</v>
      </c>
      <c r="Q28" s="113">
        <f t="shared" si="4"/>
        <v>0</v>
      </c>
      <c r="R28" s="95">
        <f>'[1]97決算'!$I26</f>
        <v>0</v>
      </c>
      <c r="S28" s="115"/>
      <c r="T28" s="119"/>
      <c r="U28" s="95">
        <v>0</v>
      </c>
      <c r="V28" s="113">
        <f t="shared" si="5"/>
        <v>0</v>
      </c>
      <c r="W28" s="95">
        <v>467533</v>
      </c>
      <c r="X28" s="115">
        <f>W28/W6*100</f>
        <v>0.5650980824390537</v>
      </c>
    </row>
    <row r="29" spans="1:24" ht="24" customHeight="1">
      <c r="A29" s="118" t="s">
        <v>112</v>
      </c>
      <c r="B29" s="95">
        <f t="shared" si="6"/>
        <v>1291725</v>
      </c>
      <c r="C29" s="113">
        <f t="shared" si="0"/>
        <v>0.018987436688612136</v>
      </c>
      <c r="D29" s="95">
        <f>D30+D31</f>
        <v>1229609</v>
      </c>
      <c r="E29" s="113">
        <f t="shared" si="1"/>
        <v>1.898522492169887</v>
      </c>
      <c r="F29" s="95">
        <f>F30+F31</f>
        <v>0</v>
      </c>
      <c r="G29" s="113">
        <f t="shared" si="2"/>
        <v>0</v>
      </c>
      <c r="H29" s="160">
        <f>SUM(H30:H31)</f>
        <v>0</v>
      </c>
      <c r="I29" s="113"/>
      <c r="J29" s="95">
        <f>J30+J31</f>
        <v>0</v>
      </c>
      <c r="K29" s="113"/>
      <c r="L29" s="95">
        <f>L30+L31</f>
        <v>0</v>
      </c>
      <c r="M29" s="114"/>
      <c r="N29" s="95">
        <f>N30+N31</f>
        <v>0</v>
      </c>
      <c r="O29" s="113">
        <f t="shared" si="3"/>
        <v>0</v>
      </c>
      <c r="P29" s="95">
        <f>P30+P31</f>
        <v>0</v>
      </c>
      <c r="Q29" s="113">
        <f t="shared" si="4"/>
        <v>0</v>
      </c>
      <c r="R29" s="95">
        <f>R30+R31</f>
        <v>0</v>
      </c>
      <c r="S29" s="115"/>
      <c r="T29" s="119"/>
      <c r="U29" s="95">
        <f>U30+U31</f>
        <v>0</v>
      </c>
      <c r="V29" s="113">
        <f t="shared" si="5"/>
        <v>0</v>
      </c>
      <c r="W29" s="95">
        <f>W30+W31</f>
        <v>62116</v>
      </c>
      <c r="X29" s="115"/>
    </row>
    <row r="30" spans="1:24" ht="24" customHeight="1">
      <c r="A30" s="118" t="s">
        <v>113</v>
      </c>
      <c r="B30" s="95">
        <f t="shared" si="6"/>
        <v>0</v>
      </c>
      <c r="C30" s="113">
        <f t="shared" si="0"/>
        <v>0</v>
      </c>
      <c r="D30" s="95">
        <v>0</v>
      </c>
      <c r="E30" s="113">
        <f t="shared" si="1"/>
        <v>0</v>
      </c>
      <c r="F30" s="95">
        <v>0</v>
      </c>
      <c r="G30" s="113">
        <f t="shared" si="2"/>
        <v>0</v>
      </c>
      <c r="H30" s="160">
        <v>0</v>
      </c>
      <c r="I30" s="113"/>
      <c r="J30" s="95">
        <f>'[1]97決算'!$E28</f>
        <v>0</v>
      </c>
      <c r="K30" s="113"/>
      <c r="L30" s="95">
        <f>'[1]97決算'!$F28</f>
        <v>0</v>
      </c>
      <c r="M30" s="114"/>
      <c r="N30" s="95">
        <f>'[1]97決算'!$G28</f>
        <v>0</v>
      </c>
      <c r="O30" s="113">
        <f t="shared" si="3"/>
        <v>0</v>
      </c>
      <c r="P30" s="95">
        <v>0</v>
      </c>
      <c r="Q30" s="113">
        <f t="shared" si="4"/>
        <v>0</v>
      </c>
      <c r="R30" s="95">
        <f>'[1]97決算'!$I28</f>
        <v>0</v>
      </c>
      <c r="S30" s="115"/>
      <c r="T30" s="119"/>
      <c r="U30" s="95">
        <v>0</v>
      </c>
      <c r="V30" s="113">
        <f t="shared" si="5"/>
        <v>0</v>
      </c>
      <c r="W30" s="95">
        <v>0</v>
      </c>
      <c r="X30" s="115"/>
    </row>
    <row r="31" spans="1:24" ht="24" customHeight="1">
      <c r="A31" s="118" t="s">
        <v>114</v>
      </c>
      <c r="B31" s="95">
        <f t="shared" si="6"/>
        <v>1291725</v>
      </c>
      <c r="C31" s="113">
        <f t="shared" si="0"/>
        <v>0.018987436688612136</v>
      </c>
      <c r="D31" s="95">
        <v>1229609</v>
      </c>
      <c r="E31" s="113">
        <f t="shared" si="1"/>
        <v>1.898522492169887</v>
      </c>
      <c r="F31" s="95">
        <v>0</v>
      </c>
      <c r="G31" s="113">
        <f t="shared" si="2"/>
        <v>0</v>
      </c>
      <c r="H31" s="160">
        <v>0</v>
      </c>
      <c r="I31" s="113"/>
      <c r="J31" s="95">
        <f>'[1]97決算'!$E29</f>
        <v>0</v>
      </c>
      <c r="K31" s="113"/>
      <c r="L31" s="95">
        <f>'[1]97決算'!$F29</f>
        <v>0</v>
      </c>
      <c r="M31" s="114"/>
      <c r="N31" s="95">
        <f>'[1]97決算'!$G29</f>
        <v>0</v>
      </c>
      <c r="O31" s="113">
        <f t="shared" si="3"/>
        <v>0</v>
      </c>
      <c r="P31" s="95">
        <v>0</v>
      </c>
      <c r="Q31" s="113">
        <f t="shared" si="4"/>
        <v>0</v>
      </c>
      <c r="R31" s="95">
        <f>'[1]97決算'!$I29</f>
        <v>0</v>
      </c>
      <c r="S31" s="115"/>
      <c r="T31" s="119"/>
      <c r="U31" s="95">
        <v>0</v>
      </c>
      <c r="V31" s="113">
        <f t="shared" si="5"/>
        <v>0</v>
      </c>
      <c r="W31" s="95">
        <v>62116</v>
      </c>
      <c r="X31" s="115"/>
    </row>
    <row r="32" spans="1:24" ht="24" customHeight="1">
      <c r="A32" s="118" t="s">
        <v>132</v>
      </c>
      <c r="B32" s="95">
        <f t="shared" si="6"/>
        <v>98731873</v>
      </c>
      <c r="C32" s="113">
        <f t="shared" si="0"/>
        <v>1.4512881516852225</v>
      </c>
      <c r="D32" s="95">
        <f>D26-D29</f>
        <v>7153239</v>
      </c>
      <c r="E32" s="113">
        <f t="shared" si="1"/>
        <v>11.044637062161087</v>
      </c>
      <c r="F32" s="95">
        <f>F26-F29</f>
        <v>50777</v>
      </c>
      <c r="G32" s="113">
        <f t="shared" si="2"/>
        <v>11.28861934118411</v>
      </c>
      <c r="H32" s="95">
        <f>H26-H29</f>
        <v>90968385</v>
      </c>
      <c r="I32" s="95">
        <f>H32/H6*100</f>
        <v>1.3746755470105498</v>
      </c>
      <c r="J32" s="95">
        <f>J26-J29</f>
        <v>6033254821</v>
      </c>
      <c r="K32" s="113"/>
      <c r="L32" s="95">
        <f>L26-L29</f>
        <v>117423</v>
      </c>
      <c r="M32" s="114"/>
      <c r="N32" s="95">
        <f>N26-N29</f>
        <v>149261939</v>
      </c>
      <c r="O32" s="113">
        <f t="shared" si="3"/>
        <v>4.693851276155575</v>
      </c>
      <c r="P32" s="95">
        <f>P26-P29</f>
        <v>10950</v>
      </c>
      <c r="Q32" s="113">
        <f t="shared" si="4"/>
        <v>0.9671179883945842</v>
      </c>
      <c r="R32" s="95">
        <f>R26-R29</f>
        <v>84250</v>
      </c>
      <c r="S32" s="115"/>
      <c r="T32" s="119"/>
      <c r="U32" s="95">
        <f>U26-U29</f>
        <v>14467</v>
      </c>
      <c r="V32" s="113">
        <f t="shared" si="5"/>
        <v>0.039610168261760594</v>
      </c>
      <c r="W32" s="95">
        <f>W26-W29</f>
        <v>534055</v>
      </c>
      <c r="X32" s="115">
        <f>W32/W6*100</f>
        <v>0.6455019355146885</v>
      </c>
    </row>
    <row r="33" spans="1:24" ht="24" customHeight="1" thickBot="1">
      <c r="A33" s="122" t="s">
        <v>133</v>
      </c>
      <c r="B33" s="100">
        <f t="shared" si="6"/>
        <v>3437793747</v>
      </c>
      <c r="C33" s="123">
        <f t="shared" si="0"/>
        <v>50.53311743573067</v>
      </c>
      <c r="D33" s="100">
        <f>D25+D32</f>
        <v>4075190</v>
      </c>
      <c r="E33" s="123">
        <f t="shared" si="1"/>
        <v>6.2921138954462785</v>
      </c>
      <c r="F33" s="100">
        <f>F25+F32</f>
        <v>-204239</v>
      </c>
      <c r="G33" s="123">
        <f t="shared" si="2"/>
        <v>-45.405918538395355</v>
      </c>
      <c r="H33" s="100">
        <f>H25+H32</f>
        <v>3378767951</v>
      </c>
      <c r="I33" s="100">
        <f>H33/H6*100</f>
        <v>51.05850435030411</v>
      </c>
      <c r="J33" s="100">
        <f>J25+J32</f>
        <v>6030428688</v>
      </c>
      <c r="K33" s="123"/>
      <c r="L33" s="100">
        <f>L25+L32</f>
        <v>117423</v>
      </c>
      <c r="M33" s="124"/>
      <c r="N33" s="100">
        <f>N25+N32</f>
        <v>377433404</v>
      </c>
      <c r="O33" s="123">
        <f t="shared" si="3"/>
        <v>11.869176274262006</v>
      </c>
      <c r="P33" s="100">
        <f>P25+P32</f>
        <v>936884</v>
      </c>
      <c r="Q33" s="123">
        <f t="shared" si="4"/>
        <v>82.74679172959559</v>
      </c>
      <c r="R33" s="100">
        <f>R25+R32</f>
        <v>84250</v>
      </c>
      <c r="S33" s="125"/>
      <c r="T33" s="126"/>
      <c r="U33" s="100">
        <f>U25+U32</f>
        <v>33575988</v>
      </c>
      <c r="V33" s="123">
        <f t="shared" si="5"/>
        <v>91.92994637691675</v>
      </c>
      <c r="W33" s="100">
        <f>W25+W32</f>
        <v>20641973</v>
      </c>
      <c r="X33" s="125">
        <f>W33/W6*100</f>
        <v>24.949552994245796</v>
      </c>
    </row>
    <row r="34" spans="1:24" ht="16.5">
      <c r="A34" s="53"/>
      <c r="B34" s="53"/>
      <c r="C34" s="54"/>
      <c r="D34" s="53"/>
      <c r="E34" s="55"/>
      <c r="F34" s="53"/>
      <c r="G34" s="54"/>
      <c r="H34" s="161"/>
      <c r="I34" s="54"/>
      <c r="J34" s="53"/>
      <c r="K34" s="55"/>
      <c r="L34" s="53"/>
      <c r="M34" s="54"/>
      <c r="N34" s="54"/>
      <c r="O34" s="54"/>
      <c r="P34" s="53"/>
      <c r="Q34" s="54"/>
      <c r="R34" s="54"/>
      <c r="S34" s="54"/>
      <c r="T34" s="53"/>
      <c r="W34" s="56"/>
      <c r="X34" s="56"/>
    </row>
  </sheetData>
  <mergeCells count="23">
    <mergeCell ref="P4:Q4"/>
    <mergeCell ref="R4:S4"/>
    <mergeCell ref="U4:V4"/>
    <mergeCell ref="W4:X4"/>
    <mergeCell ref="I1:P1"/>
    <mergeCell ref="T1:X1"/>
    <mergeCell ref="I2:P2"/>
    <mergeCell ref="R2:S2"/>
    <mergeCell ref="T2:V2"/>
    <mergeCell ref="W2:X2"/>
    <mergeCell ref="H4:I4"/>
    <mergeCell ref="J4:K4"/>
    <mergeCell ref="L4:M4"/>
    <mergeCell ref="N4:O4"/>
    <mergeCell ref="A4:A5"/>
    <mergeCell ref="B4:C4"/>
    <mergeCell ref="D4:E4"/>
    <mergeCell ref="F4:G4"/>
    <mergeCell ref="W3:X3"/>
    <mergeCell ref="I3:P3"/>
    <mergeCell ref="R3:S3"/>
    <mergeCell ref="F3:G3"/>
    <mergeCell ref="T3:V3"/>
  </mergeCells>
  <printOptions horizontalCentered="1" verticalCentered="1"/>
  <pageMargins left="0.3937007874015748" right="0.3937007874015748" top="0.3937007874015748" bottom="0.3937007874015748" header="0.2362204724409449" footer="0.1968503937007874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9.00390625" defaultRowHeight="16.5"/>
  <cols>
    <col min="1" max="1" width="33.125" style="129" customWidth="1"/>
    <col min="2" max="6" width="14.125" style="129" customWidth="1"/>
    <col min="7" max="12" width="17.125" style="129" customWidth="1"/>
    <col min="13" max="16384" width="9.00390625" style="129" customWidth="1"/>
  </cols>
  <sheetData>
    <row r="1" spans="1:12" ht="32.25">
      <c r="A1" s="127"/>
      <c r="B1" s="127"/>
      <c r="C1" s="127"/>
      <c r="D1" s="44"/>
      <c r="E1" s="239" t="s">
        <v>26</v>
      </c>
      <c r="F1" s="239"/>
      <c r="G1" s="128" t="s">
        <v>27</v>
      </c>
      <c r="H1" s="127"/>
      <c r="I1" s="127"/>
      <c r="J1" s="127"/>
      <c r="K1" s="127"/>
      <c r="L1" s="127"/>
    </row>
    <row r="2" spans="1:12" ht="24" customHeight="1">
      <c r="A2" s="130"/>
      <c r="B2" s="91"/>
      <c r="C2" s="91"/>
      <c r="D2" s="245" t="s">
        <v>28</v>
      </c>
      <c r="E2" s="246"/>
      <c r="F2" s="246"/>
      <c r="G2" s="240" t="s">
        <v>29</v>
      </c>
      <c r="H2" s="240"/>
      <c r="I2" s="241"/>
      <c r="J2" s="91"/>
      <c r="K2" s="91"/>
      <c r="L2" s="91"/>
    </row>
    <row r="3" spans="1:12" ht="21.75" thickBot="1">
      <c r="A3" s="131"/>
      <c r="B3" s="132"/>
      <c r="C3" s="132"/>
      <c r="D3" s="43"/>
      <c r="E3" s="242" t="s">
        <v>30</v>
      </c>
      <c r="F3" s="242"/>
      <c r="G3" s="243" t="s">
        <v>143</v>
      </c>
      <c r="H3" s="244"/>
      <c r="I3" s="133"/>
      <c r="J3" s="132"/>
      <c r="L3" s="102" t="s">
        <v>31</v>
      </c>
    </row>
    <row r="4" spans="1:12" ht="49.5" customHeight="1">
      <c r="A4" s="236" t="s">
        <v>32</v>
      </c>
      <c r="B4" s="238" t="s">
        <v>80</v>
      </c>
      <c r="C4" s="238"/>
      <c r="D4" s="238"/>
      <c r="E4" s="238" t="s">
        <v>137</v>
      </c>
      <c r="F4" s="238"/>
      <c r="G4" s="238"/>
      <c r="H4" s="238" t="s">
        <v>81</v>
      </c>
      <c r="I4" s="238"/>
      <c r="J4" s="238"/>
      <c r="K4" s="232" t="s">
        <v>65</v>
      </c>
      <c r="L4" s="234" t="s">
        <v>66</v>
      </c>
    </row>
    <row r="5" spans="1:12" ht="49.5" customHeight="1">
      <c r="A5" s="237"/>
      <c r="B5" s="134" t="s">
        <v>33</v>
      </c>
      <c r="C5" s="134" t="s">
        <v>34</v>
      </c>
      <c r="D5" s="135" t="s">
        <v>67</v>
      </c>
      <c r="E5" s="134" t="s">
        <v>33</v>
      </c>
      <c r="F5" s="134" t="s">
        <v>34</v>
      </c>
      <c r="G5" s="135" t="s">
        <v>68</v>
      </c>
      <c r="H5" s="134" t="s">
        <v>33</v>
      </c>
      <c r="I5" s="134" t="s">
        <v>34</v>
      </c>
      <c r="J5" s="135" t="s">
        <v>69</v>
      </c>
      <c r="K5" s="233"/>
      <c r="L5" s="235"/>
    </row>
    <row r="6" spans="1:12" ht="34.5" customHeight="1">
      <c r="A6" s="136" t="s">
        <v>70</v>
      </c>
      <c r="B6" s="137"/>
      <c r="C6" s="137"/>
      <c r="D6" s="137"/>
      <c r="E6" s="137"/>
      <c r="F6" s="137"/>
      <c r="G6" s="138"/>
      <c r="H6" s="138"/>
      <c r="I6" s="138"/>
      <c r="J6" s="138"/>
      <c r="K6" s="137"/>
      <c r="L6" s="139"/>
    </row>
    <row r="7" spans="1:12" ht="34.5" customHeight="1">
      <c r="A7" s="140" t="s">
        <v>71</v>
      </c>
      <c r="B7" s="141">
        <v>3439642000</v>
      </c>
      <c r="C7" s="141">
        <v>3488062000</v>
      </c>
      <c r="D7" s="141">
        <f>B7-C7</f>
        <v>-48420000</v>
      </c>
      <c r="E7" s="141">
        <v>1849717744</v>
      </c>
      <c r="F7" s="141">
        <v>1873608035</v>
      </c>
      <c r="G7" s="141">
        <f>E7-F7</f>
        <v>-23890291</v>
      </c>
      <c r="H7" s="141">
        <f>E7-B7</f>
        <v>-1589924256</v>
      </c>
      <c r="I7" s="141">
        <f>F7-C7</f>
        <v>-1614453965</v>
      </c>
      <c r="J7" s="141">
        <f>G7-D7</f>
        <v>24529709</v>
      </c>
      <c r="K7" s="141">
        <v>56722525</v>
      </c>
      <c r="L7" s="142">
        <f>K7+G7</f>
        <v>32832234</v>
      </c>
    </row>
    <row r="8" spans="1:12" ht="34.5" customHeight="1">
      <c r="A8" s="140" t="s">
        <v>72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2" ht="34.5" customHeight="1">
      <c r="A9" s="140" t="s">
        <v>73</v>
      </c>
      <c r="B9" s="141">
        <v>197525000</v>
      </c>
      <c r="C9" s="141">
        <v>255848818</v>
      </c>
      <c r="D9" s="141">
        <f>B9-C9</f>
        <v>-58323818</v>
      </c>
      <c r="E9" s="141">
        <v>218422527</v>
      </c>
      <c r="F9" s="141">
        <v>200378336</v>
      </c>
      <c r="G9" s="141">
        <f>E9-F9</f>
        <v>18044191</v>
      </c>
      <c r="H9" s="141">
        <f>E9-B9</f>
        <v>20897527</v>
      </c>
      <c r="I9" s="141">
        <f>F9-C9</f>
        <v>-55470482</v>
      </c>
      <c r="J9" s="141">
        <f>G9-D9</f>
        <v>76368009</v>
      </c>
      <c r="K9" s="141">
        <v>281923549</v>
      </c>
      <c r="L9" s="142">
        <f>K9+G9</f>
        <v>299967740</v>
      </c>
    </row>
    <row r="10" spans="1:12" ht="34.5" customHeight="1">
      <c r="A10" s="140" t="s">
        <v>74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ht="34.5" customHeight="1">
      <c r="A11" s="140" t="s">
        <v>75</v>
      </c>
      <c r="B11" s="141">
        <v>5030000</v>
      </c>
      <c r="C11" s="141">
        <v>11576000</v>
      </c>
      <c r="D11" s="141">
        <f>B11-C11</f>
        <v>-6546000</v>
      </c>
      <c r="E11" s="141">
        <v>7043149</v>
      </c>
      <c r="F11" s="141">
        <v>4043290</v>
      </c>
      <c r="G11" s="141">
        <f>E11-F11</f>
        <v>2999859</v>
      </c>
      <c r="H11" s="141">
        <f>E11-B11</f>
        <v>2013149</v>
      </c>
      <c r="I11" s="141">
        <f>F11-C11</f>
        <v>-7532710</v>
      </c>
      <c r="J11" s="141">
        <f>G11-D11</f>
        <v>9545859</v>
      </c>
      <c r="K11" s="141">
        <v>10483179</v>
      </c>
      <c r="L11" s="142">
        <f>K11+G11</f>
        <v>13483038</v>
      </c>
    </row>
    <row r="12" spans="1:12" ht="34.5" customHeight="1">
      <c r="A12" s="140" t="s">
        <v>76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2" ht="34.5" customHeight="1">
      <c r="A13" s="140" t="s">
        <v>77</v>
      </c>
      <c r="B13" s="141">
        <v>185000</v>
      </c>
      <c r="C13" s="141">
        <v>299000</v>
      </c>
      <c r="D13" s="141">
        <f>B13-C13</f>
        <v>-114000</v>
      </c>
      <c r="E13" s="141">
        <v>48373</v>
      </c>
      <c r="F13" s="141">
        <v>136368</v>
      </c>
      <c r="G13" s="141">
        <f>E13-F13</f>
        <v>-87995</v>
      </c>
      <c r="H13" s="141">
        <f>E13-B13</f>
        <v>-136627</v>
      </c>
      <c r="I13" s="141">
        <f>F13-C13</f>
        <v>-162632</v>
      </c>
      <c r="J13" s="141">
        <f>G13-D13</f>
        <v>26005</v>
      </c>
      <c r="K13" s="141">
        <v>337750</v>
      </c>
      <c r="L13" s="142">
        <f>K13+G13</f>
        <v>249755</v>
      </c>
    </row>
    <row r="14" spans="1:12" ht="34.5" customHeight="1">
      <c r="A14" s="140" t="s">
        <v>78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4"/>
    </row>
    <row r="15" spans="1:12" ht="34.5" customHeight="1">
      <c r="A15" s="140" t="s">
        <v>79</v>
      </c>
      <c r="B15" s="143">
        <v>64330000</v>
      </c>
      <c r="C15" s="143">
        <v>50169000</v>
      </c>
      <c r="D15" s="143">
        <f>B15-C15</f>
        <v>14161000</v>
      </c>
      <c r="E15" s="143">
        <v>73483564</v>
      </c>
      <c r="F15" s="143">
        <v>30753937</v>
      </c>
      <c r="G15" s="143">
        <f>E15-F15</f>
        <v>42729627</v>
      </c>
      <c r="H15" s="143">
        <f>E15-B15</f>
        <v>9153564</v>
      </c>
      <c r="I15" s="143">
        <f>F15-C15</f>
        <v>-19415063</v>
      </c>
      <c r="J15" s="143">
        <f>G15-D15</f>
        <v>28568627</v>
      </c>
      <c r="K15" s="143">
        <v>580006640</v>
      </c>
      <c r="L15" s="144">
        <f>K15+G15</f>
        <v>622736267</v>
      </c>
    </row>
    <row r="16" spans="1:12" ht="34.5" customHeight="1">
      <c r="A16" s="140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</row>
    <row r="17" spans="1:12" ht="34.5" customHeight="1">
      <c r="A17" s="140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4"/>
    </row>
    <row r="18" spans="1:12" ht="34.5" customHeight="1">
      <c r="A18" s="140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4"/>
    </row>
    <row r="19" spans="1:12" ht="34.5" customHeight="1">
      <c r="A19" s="140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4"/>
    </row>
    <row r="20" spans="1:12" ht="34.5" customHeight="1">
      <c r="A20" s="140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4"/>
    </row>
    <row r="21" spans="1:12" ht="34.5" customHeight="1">
      <c r="A21" s="140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4"/>
    </row>
    <row r="22" spans="1:12" ht="34.5" customHeight="1">
      <c r="A22" s="140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4"/>
    </row>
    <row r="23" spans="1:12" ht="34.5" customHeight="1">
      <c r="A23" s="140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4"/>
    </row>
    <row r="24" spans="1:12" ht="34.5" customHeight="1" thickBot="1">
      <c r="A24" s="145" t="s">
        <v>35</v>
      </c>
      <c r="B24" s="146">
        <f aca="true" t="shared" si="0" ref="B24:L24">B7+B9+B11+B13+B15</f>
        <v>3706712000</v>
      </c>
      <c r="C24" s="146">
        <f t="shared" si="0"/>
        <v>3805954818</v>
      </c>
      <c r="D24" s="146">
        <f t="shared" si="0"/>
        <v>-99242818</v>
      </c>
      <c r="E24" s="146">
        <f t="shared" si="0"/>
        <v>2148715357</v>
      </c>
      <c r="F24" s="146">
        <f t="shared" si="0"/>
        <v>2108919966</v>
      </c>
      <c r="G24" s="146">
        <f t="shared" si="0"/>
        <v>39795391</v>
      </c>
      <c r="H24" s="146">
        <f t="shared" si="0"/>
        <v>-1557996643</v>
      </c>
      <c r="I24" s="146">
        <f t="shared" si="0"/>
        <v>-1697034852</v>
      </c>
      <c r="J24" s="146">
        <f t="shared" si="0"/>
        <v>139038209</v>
      </c>
      <c r="K24" s="146">
        <f t="shared" si="0"/>
        <v>929473643</v>
      </c>
      <c r="L24" s="147">
        <f t="shared" si="0"/>
        <v>969269034</v>
      </c>
    </row>
  </sheetData>
  <mergeCells count="11">
    <mergeCell ref="E1:F1"/>
    <mergeCell ref="G2:I2"/>
    <mergeCell ref="E3:F3"/>
    <mergeCell ref="G3:H3"/>
    <mergeCell ref="D2:F2"/>
    <mergeCell ref="K4:K5"/>
    <mergeCell ref="L4:L5"/>
    <mergeCell ref="A4:A5"/>
    <mergeCell ref="B4:D4"/>
    <mergeCell ref="E4:G4"/>
    <mergeCell ref="H4:J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綜計表(營業)</dc:title>
  <dc:subject/>
  <dc:creator>陳汝維</dc:creator>
  <cp:keywords/>
  <dc:description/>
  <cp:lastModifiedBy>n301</cp:lastModifiedBy>
  <cp:lastPrinted>2012-04-16T01:09:15Z</cp:lastPrinted>
  <dcterms:created xsi:type="dcterms:W3CDTF">2004-01-20T01:16:53Z</dcterms:created>
  <dcterms:modified xsi:type="dcterms:W3CDTF">2012-04-16T01:13:59Z</dcterms:modified>
  <cp:category/>
  <cp:version/>
  <cp:contentType/>
  <cp:contentStatus/>
</cp:coreProperties>
</file>