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0" windowWidth="14805" windowHeight="7965"/>
  </bookViews>
  <sheets>
    <sheet name="營業-損益綜計表1" sheetId="4" r:id="rId1"/>
    <sheet name="營業-損益綜計表2" sheetId="5" r:id="rId2"/>
    <sheet name="作業-收支餘絀綜計表1" sheetId="6" r:id="rId3"/>
    <sheet name="作業-收支餘絀綜計表2" sheetId="8" r:id="rId4"/>
    <sheet name="特別收入-基金來源用途綜計表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 localSheetId="2">#REF!</definedName>
    <definedName name="\c" localSheetId="3">#REF!</definedName>
    <definedName name="\c" localSheetId="4">#REF!</definedName>
    <definedName name="\c">#REF!</definedName>
    <definedName name="_xlnm._FilterDatabase" localSheetId="0" hidden="1">'營業-損益綜計表1'!$A$1:$I$33</definedName>
    <definedName name="_xlnm.Print_Area" localSheetId="2">'作業-收支餘絀綜計表1'!$A$1:$G$33</definedName>
    <definedName name="_xlnm.Print_Area" localSheetId="3">'作業-收支餘絀綜計表2'!$A$1:$X$33</definedName>
    <definedName name="_xlnm.Print_Area" localSheetId="0">'營業-損益綜計表1'!$A$1:$I$33</definedName>
    <definedName name="_xlnm.Print_Area" localSheetId="1">'營業-損益綜計表2'!$A$1:$I$32</definedName>
  </definedNames>
  <calcPr calcId="145621"/>
</workbook>
</file>

<file path=xl/calcChain.xml><?xml version="1.0" encoding="utf-8"?>
<calcChain xmlns="http://schemas.openxmlformats.org/spreadsheetml/2006/main">
  <c r="K17" i="9" l="1"/>
  <c r="F17" i="9"/>
  <c r="I17" i="9" s="1"/>
  <c r="E17" i="9"/>
  <c r="G17" i="9" s="1"/>
  <c r="C17" i="9"/>
  <c r="B17" i="9"/>
  <c r="D17" i="9" s="1"/>
  <c r="K15" i="9"/>
  <c r="I15" i="9"/>
  <c r="F15" i="9"/>
  <c r="E15" i="9"/>
  <c r="H15" i="9" s="1"/>
  <c r="D15" i="9"/>
  <c r="C15" i="9"/>
  <c r="B15" i="9"/>
  <c r="K13" i="9"/>
  <c r="M13" i="9" s="1"/>
  <c r="H13" i="9"/>
  <c r="G13" i="9"/>
  <c r="J13" i="9" s="1"/>
  <c r="F13" i="9"/>
  <c r="I13" i="9" s="1"/>
  <c r="E13" i="9"/>
  <c r="C13" i="9"/>
  <c r="D13" i="9" s="1"/>
  <c r="B13" i="9"/>
  <c r="K11" i="9"/>
  <c r="F11" i="9"/>
  <c r="G11" i="9" s="1"/>
  <c r="J11" i="9" s="1"/>
  <c r="E11" i="9"/>
  <c r="H11" i="9" s="1"/>
  <c r="C11" i="9"/>
  <c r="C24" i="9" s="1"/>
  <c r="B11" i="9"/>
  <c r="D11" i="9" s="1"/>
  <c r="K9" i="9"/>
  <c r="I9" i="9"/>
  <c r="F9" i="9"/>
  <c r="F24" i="9" s="1"/>
  <c r="E9" i="9"/>
  <c r="G9" i="9" s="1"/>
  <c r="C9" i="9"/>
  <c r="B9" i="9"/>
  <c r="B24" i="9" s="1"/>
  <c r="K7" i="9"/>
  <c r="I7" i="9"/>
  <c r="H7" i="9"/>
  <c r="F7" i="9"/>
  <c r="E7" i="9"/>
  <c r="E24" i="9" s="1"/>
  <c r="D7" i="9"/>
  <c r="C7" i="9"/>
  <c r="B7" i="9"/>
  <c r="D7" i="8"/>
  <c r="F7" i="8"/>
  <c r="F6" i="8" s="1"/>
  <c r="F25" i="8" s="1"/>
  <c r="H7" i="8"/>
  <c r="J7" i="8"/>
  <c r="J6" i="8" s="1"/>
  <c r="L7" i="8"/>
  <c r="L6" i="8" s="1"/>
  <c r="N7" i="8"/>
  <c r="N6" i="8" s="1"/>
  <c r="P7" i="8"/>
  <c r="R7" i="8"/>
  <c r="R6" i="8" s="1"/>
  <c r="U7" i="8"/>
  <c r="U6" i="8" s="1"/>
  <c r="W7" i="8"/>
  <c r="W6" i="8" s="1"/>
  <c r="W25" i="8" s="1"/>
  <c r="D8" i="8"/>
  <c r="F8" i="8"/>
  <c r="H8" i="8"/>
  <c r="J8" i="8"/>
  <c r="L8" i="8"/>
  <c r="N8" i="8"/>
  <c r="P8" i="8"/>
  <c r="R8" i="8"/>
  <c r="U8" i="8"/>
  <c r="W8" i="8"/>
  <c r="D9" i="8"/>
  <c r="B9" i="8" s="1"/>
  <c r="F9" i="8"/>
  <c r="J9" i="8"/>
  <c r="H9" i="8" s="1"/>
  <c r="L9" i="8"/>
  <c r="N9" i="8"/>
  <c r="P9" i="8"/>
  <c r="R9" i="8"/>
  <c r="U9" i="8"/>
  <c r="V9" i="8" s="1"/>
  <c r="W9" i="8"/>
  <c r="D10" i="8"/>
  <c r="B10" i="8" s="1"/>
  <c r="F10" i="8"/>
  <c r="J10" i="8"/>
  <c r="H10" i="8" s="1"/>
  <c r="L10" i="8"/>
  <c r="N10" i="8"/>
  <c r="P10" i="8"/>
  <c r="R10" i="8"/>
  <c r="U10" i="8"/>
  <c r="W10" i="8"/>
  <c r="D11" i="8"/>
  <c r="B11" i="8" s="1"/>
  <c r="F11" i="8"/>
  <c r="J11" i="8"/>
  <c r="H11" i="8" s="1"/>
  <c r="L11" i="8"/>
  <c r="N11" i="8"/>
  <c r="O11" i="8" s="1"/>
  <c r="P11" i="8"/>
  <c r="R11" i="8"/>
  <c r="U11" i="8"/>
  <c r="V11" i="8" s="1"/>
  <c r="W11" i="8"/>
  <c r="D12" i="8"/>
  <c r="F12" i="8"/>
  <c r="B12" i="8" s="1"/>
  <c r="J12" i="8"/>
  <c r="L12" i="8"/>
  <c r="H12" i="8" s="1"/>
  <c r="N12" i="8"/>
  <c r="P12" i="8"/>
  <c r="R12" i="8"/>
  <c r="U12" i="8"/>
  <c r="V12" i="8" s="1"/>
  <c r="W12" i="8"/>
  <c r="D13" i="8"/>
  <c r="F13" i="8"/>
  <c r="B13" i="8" s="1"/>
  <c r="H13" i="8"/>
  <c r="J13" i="8"/>
  <c r="L13" i="8"/>
  <c r="N13" i="8"/>
  <c r="P13" i="8"/>
  <c r="R13" i="8"/>
  <c r="U13" i="8"/>
  <c r="W13" i="8"/>
  <c r="D15" i="8"/>
  <c r="F15" i="8"/>
  <c r="F14" i="8" s="1"/>
  <c r="H15" i="8"/>
  <c r="J15" i="8"/>
  <c r="J14" i="8" s="1"/>
  <c r="L15" i="8"/>
  <c r="L14" i="8" s="1"/>
  <c r="N15" i="8"/>
  <c r="N14" i="8" s="1"/>
  <c r="P15" i="8"/>
  <c r="R15" i="8"/>
  <c r="R14" i="8" s="1"/>
  <c r="U15" i="8"/>
  <c r="U14" i="8" s="1"/>
  <c r="V14" i="8" s="1"/>
  <c r="W15" i="8"/>
  <c r="W14" i="8" s="1"/>
  <c r="D16" i="8"/>
  <c r="F16" i="8"/>
  <c r="H16" i="8"/>
  <c r="J16" i="8"/>
  <c r="L16" i="8"/>
  <c r="N16" i="8"/>
  <c r="P16" i="8"/>
  <c r="R16" i="8"/>
  <c r="U16" i="8"/>
  <c r="V16" i="8" s="1"/>
  <c r="W16" i="8"/>
  <c r="D17" i="8"/>
  <c r="F17" i="8"/>
  <c r="J17" i="8"/>
  <c r="L17" i="8"/>
  <c r="N17" i="8"/>
  <c r="H17" i="8" s="1"/>
  <c r="P17" i="8"/>
  <c r="R17" i="8"/>
  <c r="U17" i="8"/>
  <c r="V17" i="8" s="1"/>
  <c r="W17" i="8"/>
  <c r="D18" i="8"/>
  <c r="F18" i="8"/>
  <c r="B18" i="8" s="1"/>
  <c r="J18" i="8"/>
  <c r="L18" i="8"/>
  <c r="H18" i="8" s="1"/>
  <c r="N18" i="8"/>
  <c r="P18" i="8"/>
  <c r="R18" i="8"/>
  <c r="U18" i="8"/>
  <c r="V18" i="8" s="1"/>
  <c r="W18" i="8"/>
  <c r="D19" i="8"/>
  <c r="D14" i="8" s="1"/>
  <c r="F19" i="8"/>
  <c r="B19" i="8" s="1"/>
  <c r="J19" i="8"/>
  <c r="L19" i="8"/>
  <c r="N19" i="8"/>
  <c r="H19" i="8" s="1"/>
  <c r="P19" i="8"/>
  <c r="R19" i="8"/>
  <c r="U19" i="8"/>
  <c r="V19" i="8" s="1"/>
  <c r="W19" i="8"/>
  <c r="D20" i="8"/>
  <c r="F20" i="8"/>
  <c r="B20" i="8" s="1"/>
  <c r="J20" i="8"/>
  <c r="L20" i="8"/>
  <c r="N20" i="8"/>
  <c r="H20" i="8" s="1"/>
  <c r="P20" i="8"/>
  <c r="R20" i="8"/>
  <c r="U20" i="8"/>
  <c r="V20" i="8" s="1"/>
  <c r="W20" i="8"/>
  <c r="D21" i="8"/>
  <c r="F21" i="8"/>
  <c r="B21" i="8" s="1"/>
  <c r="J21" i="8"/>
  <c r="L21" i="8"/>
  <c r="N21" i="8"/>
  <c r="H21" i="8" s="1"/>
  <c r="P21" i="8"/>
  <c r="R21" i="8"/>
  <c r="U21" i="8"/>
  <c r="V21" i="8" s="1"/>
  <c r="W21" i="8"/>
  <c r="D22" i="8"/>
  <c r="F22" i="8"/>
  <c r="B22" i="8" s="1"/>
  <c r="J22" i="8"/>
  <c r="H22" i="8" s="1"/>
  <c r="L22" i="8"/>
  <c r="N22" i="8"/>
  <c r="P22" i="8"/>
  <c r="R22" i="8"/>
  <c r="U22" i="8"/>
  <c r="W22" i="8"/>
  <c r="D23" i="8"/>
  <c r="B23" i="8" s="1"/>
  <c r="F23" i="8"/>
  <c r="J23" i="8"/>
  <c r="H23" i="8" s="1"/>
  <c r="L23" i="8"/>
  <c r="N23" i="8"/>
  <c r="P23" i="8"/>
  <c r="R23" i="8"/>
  <c r="U23" i="8"/>
  <c r="W23" i="8"/>
  <c r="D24" i="8"/>
  <c r="F24" i="8"/>
  <c r="B24" i="8" s="1"/>
  <c r="J24" i="8"/>
  <c r="H24" i="8" s="1"/>
  <c r="L24" i="8"/>
  <c r="N24" i="8"/>
  <c r="P24" i="8"/>
  <c r="R24" i="8"/>
  <c r="U24" i="8"/>
  <c r="W24" i="8"/>
  <c r="N26" i="8"/>
  <c r="O26" i="8" s="1"/>
  <c r="R26" i="8"/>
  <c r="D27" i="8"/>
  <c r="F27" i="8"/>
  <c r="F26" i="8" s="1"/>
  <c r="J27" i="8"/>
  <c r="J26" i="8" s="1"/>
  <c r="J32" i="8" s="1"/>
  <c r="L27" i="8"/>
  <c r="L26" i="8" s="1"/>
  <c r="N27" i="8"/>
  <c r="P27" i="8"/>
  <c r="P26" i="8" s="1"/>
  <c r="R27" i="8"/>
  <c r="U27" i="8"/>
  <c r="U26" i="8" s="1"/>
  <c r="W27" i="8"/>
  <c r="W26" i="8" s="1"/>
  <c r="D28" i="8"/>
  <c r="F28" i="8"/>
  <c r="B28" i="8" s="1"/>
  <c r="J28" i="8"/>
  <c r="H28" i="8" s="1"/>
  <c r="L28" i="8"/>
  <c r="N28" i="8"/>
  <c r="P28" i="8"/>
  <c r="R28" i="8"/>
  <c r="U28" i="8"/>
  <c r="W28" i="8"/>
  <c r="D29" i="8"/>
  <c r="U29" i="8"/>
  <c r="V29" i="8" s="1"/>
  <c r="D30" i="8"/>
  <c r="F30" i="8"/>
  <c r="F29" i="8" s="1"/>
  <c r="J30" i="8"/>
  <c r="L30" i="8"/>
  <c r="L29" i="8" s="1"/>
  <c r="N30" i="8"/>
  <c r="N29" i="8" s="1"/>
  <c r="P30" i="8"/>
  <c r="R30" i="8"/>
  <c r="R29" i="8" s="1"/>
  <c r="U30" i="8"/>
  <c r="V30" i="8" s="1"/>
  <c r="W30" i="8"/>
  <c r="W29" i="8" s="1"/>
  <c r="D31" i="8"/>
  <c r="F31" i="8"/>
  <c r="B31" i="8" s="1"/>
  <c r="J31" i="8"/>
  <c r="J29" i="8" s="1"/>
  <c r="L31" i="8"/>
  <c r="N31" i="8"/>
  <c r="O31" i="8" s="1"/>
  <c r="P31" i="8"/>
  <c r="P29" i="8" s="1"/>
  <c r="R31" i="8"/>
  <c r="U31" i="8"/>
  <c r="W31" i="8"/>
  <c r="B7" i="6"/>
  <c r="B8" i="6"/>
  <c r="B9" i="6"/>
  <c r="D9" i="6"/>
  <c r="B10" i="6"/>
  <c r="D10" i="6"/>
  <c r="B11" i="6"/>
  <c r="D11" i="6"/>
  <c r="B12" i="6"/>
  <c r="F12" i="6" s="1"/>
  <c r="G12" i="6" s="1"/>
  <c r="D12" i="6"/>
  <c r="B13" i="6"/>
  <c r="D13" i="6"/>
  <c r="B15" i="6"/>
  <c r="B16" i="6"/>
  <c r="B17" i="6"/>
  <c r="B18" i="6"/>
  <c r="D18" i="6"/>
  <c r="B19" i="6"/>
  <c r="D19" i="6"/>
  <c r="B20" i="6"/>
  <c r="D20" i="6"/>
  <c r="B21" i="6"/>
  <c r="D21" i="6"/>
  <c r="B22" i="6"/>
  <c r="D22" i="6"/>
  <c r="B23" i="6"/>
  <c r="D23" i="6"/>
  <c r="B24" i="6"/>
  <c r="D24" i="6"/>
  <c r="B27" i="6"/>
  <c r="B28" i="6"/>
  <c r="D28" i="6"/>
  <c r="B30" i="6"/>
  <c r="B31" i="6"/>
  <c r="D31" i="6"/>
  <c r="H32" i="5"/>
  <c r="F32" i="5"/>
  <c r="D32" i="5"/>
  <c r="B32" i="5" s="1"/>
  <c r="H31" i="5"/>
  <c r="B31" i="5" s="1"/>
  <c r="F31" i="5"/>
  <c r="D31" i="5"/>
  <c r="H30" i="5"/>
  <c r="F30" i="5"/>
  <c r="D30" i="5"/>
  <c r="H29" i="5"/>
  <c r="F29" i="5"/>
  <c r="D29" i="5"/>
  <c r="H28" i="5"/>
  <c r="F28" i="5"/>
  <c r="D28" i="5"/>
  <c r="H27" i="5"/>
  <c r="F27" i="5"/>
  <c r="D27" i="5"/>
  <c r="H26" i="5"/>
  <c r="F26" i="5"/>
  <c r="D26" i="5"/>
  <c r="H25" i="5"/>
  <c r="F25" i="5"/>
  <c r="D25" i="5"/>
  <c r="H24" i="5"/>
  <c r="F24" i="5"/>
  <c r="D24" i="5"/>
  <c r="B24" i="5" s="1"/>
  <c r="H23" i="5"/>
  <c r="F23" i="5"/>
  <c r="D23" i="5"/>
  <c r="B23" i="5"/>
  <c r="H22" i="5"/>
  <c r="F22" i="5"/>
  <c r="D22" i="5"/>
  <c r="B22" i="5"/>
  <c r="H21" i="5"/>
  <c r="F21" i="5"/>
  <c r="D21" i="5"/>
  <c r="H20" i="5"/>
  <c r="F20" i="5"/>
  <c r="D20" i="5"/>
  <c r="H19" i="5"/>
  <c r="F19" i="5"/>
  <c r="D19" i="5"/>
  <c r="H18" i="5"/>
  <c r="F18" i="5"/>
  <c r="D18" i="5"/>
  <c r="H17" i="5"/>
  <c r="F17" i="5"/>
  <c r="D17" i="5"/>
  <c r="H16" i="5"/>
  <c r="F16" i="5"/>
  <c r="D16" i="5"/>
  <c r="H15" i="5"/>
  <c r="F15" i="5"/>
  <c r="B15" i="5" s="1"/>
  <c r="D15" i="5"/>
  <c r="H14" i="5"/>
  <c r="F14" i="5"/>
  <c r="D14" i="5"/>
  <c r="H13" i="5"/>
  <c r="F13" i="5"/>
  <c r="D13" i="5"/>
  <c r="H12" i="5"/>
  <c r="F12" i="5"/>
  <c r="D12" i="5"/>
  <c r="H11" i="5"/>
  <c r="F11" i="5"/>
  <c r="D11" i="5"/>
  <c r="H10" i="5"/>
  <c r="F10" i="5"/>
  <c r="D10" i="5"/>
  <c r="H9" i="5"/>
  <c r="F9" i="5"/>
  <c r="D9" i="5"/>
  <c r="H8" i="5"/>
  <c r="F8" i="5"/>
  <c r="D8" i="5"/>
  <c r="H7" i="5"/>
  <c r="F7" i="5"/>
  <c r="D7" i="5"/>
  <c r="B7" i="5" s="1"/>
  <c r="C7" i="5" s="1"/>
  <c r="H6" i="5"/>
  <c r="F6" i="5"/>
  <c r="D6" i="5"/>
  <c r="B6" i="5" s="1"/>
  <c r="A33" i="4"/>
  <c r="F32" i="4"/>
  <c r="D32" i="4"/>
  <c r="A32" i="4"/>
  <c r="A31" i="4"/>
  <c r="A30" i="4"/>
  <c r="F29" i="4"/>
  <c r="D29" i="4"/>
  <c r="A29" i="4"/>
  <c r="F28" i="4"/>
  <c r="G28" i="4" s="1"/>
  <c r="E28" i="4"/>
  <c r="D28" i="4"/>
  <c r="A28" i="4"/>
  <c r="F27" i="4"/>
  <c r="A27" i="4"/>
  <c r="F26" i="4"/>
  <c r="D26" i="4"/>
  <c r="A26" i="4"/>
  <c r="F25" i="4"/>
  <c r="F24" i="4" s="1"/>
  <c r="D25" i="4"/>
  <c r="A25" i="4"/>
  <c r="D24" i="4"/>
  <c r="A24" i="4"/>
  <c r="A23" i="4"/>
  <c r="F22" i="4"/>
  <c r="E22" i="4"/>
  <c r="D22" i="4"/>
  <c r="A22" i="4"/>
  <c r="F21" i="4"/>
  <c r="D21" i="4"/>
  <c r="H21" i="4" s="1"/>
  <c r="I21" i="4" s="1"/>
  <c r="A21" i="4"/>
  <c r="F20" i="4"/>
  <c r="G20" i="4" s="1"/>
  <c r="D20" i="4"/>
  <c r="A20" i="4"/>
  <c r="A19" i="4"/>
  <c r="A18" i="4"/>
  <c r="F17" i="4"/>
  <c r="D17" i="4"/>
  <c r="H17" i="4" s="1"/>
  <c r="I17" i="4" s="1"/>
  <c r="A17" i="4"/>
  <c r="F16" i="4"/>
  <c r="D16" i="4"/>
  <c r="A16" i="4"/>
  <c r="F15" i="4"/>
  <c r="D15" i="4"/>
  <c r="A15" i="4"/>
  <c r="F14" i="4"/>
  <c r="D14" i="4"/>
  <c r="E14" i="4" s="1"/>
  <c r="A14" i="4"/>
  <c r="F12" i="4"/>
  <c r="D12" i="4"/>
  <c r="A12" i="4"/>
  <c r="F11" i="4"/>
  <c r="D11" i="4"/>
  <c r="E11" i="4" s="1"/>
  <c r="A11" i="4"/>
  <c r="F10" i="4"/>
  <c r="D10" i="4"/>
  <c r="A10" i="4"/>
  <c r="F9" i="4"/>
  <c r="D9" i="4"/>
  <c r="A9" i="4"/>
  <c r="F8" i="4"/>
  <c r="D8" i="4"/>
  <c r="H8" i="4" s="1"/>
  <c r="I8" i="4" s="1"/>
  <c r="A8" i="4"/>
  <c r="A7" i="4" s="1"/>
  <c r="I24" i="9" l="1"/>
  <c r="J9" i="9"/>
  <c r="M9" i="9"/>
  <c r="M11" i="9"/>
  <c r="J17" i="9"/>
  <c r="M17" i="9"/>
  <c r="G7" i="9"/>
  <c r="D9" i="9"/>
  <c r="D24" i="9" s="1"/>
  <c r="H9" i="9"/>
  <c r="H24" i="9" s="1"/>
  <c r="I11" i="9"/>
  <c r="G15" i="9"/>
  <c r="H17" i="9"/>
  <c r="K24" i="9"/>
  <c r="V26" i="8"/>
  <c r="U32" i="8"/>
  <c r="V32" i="8" s="1"/>
  <c r="L32" i="8"/>
  <c r="R32" i="8"/>
  <c r="O22" i="8"/>
  <c r="O18" i="8"/>
  <c r="O14" i="8"/>
  <c r="O12" i="8"/>
  <c r="R25" i="8"/>
  <c r="R33" i="8" s="1"/>
  <c r="J25" i="8"/>
  <c r="J33" i="8" s="1"/>
  <c r="B29" i="8"/>
  <c r="Q6" i="8"/>
  <c r="H6" i="8"/>
  <c r="P32" i="8"/>
  <c r="F32" i="8"/>
  <c r="F33" i="8" s="1"/>
  <c r="I22" i="8"/>
  <c r="W33" i="8"/>
  <c r="O10" i="8"/>
  <c r="O24" i="8"/>
  <c r="N25" i="8"/>
  <c r="O28" i="8"/>
  <c r="O6" i="8"/>
  <c r="O7" i="8"/>
  <c r="O8" i="8"/>
  <c r="O13" i="8"/>
  <c r="O15" i="8"/>
  <c r="O16" i="8"/>
  <c r="N32" i="8"/>
  <c r="O32" i="8" s="1"/>
  <c r="O29" i="8"/>
  <c r="W32" i="8"/>
  <c r="O27" i="8"/>
  <c r="O23" i="8"/>
  <c r="E14" i="8"/>
  <c r="Q15" i="8"/>
  <c r="H14" i="8"/>
  <c r="I14" i="8" s="1"/>
  <c r="O9" i="8"/>
  <c r="V10" i="8"/>
  <c r="V22" i="8"/>
  <c r="V23" i="8"/>
  <c r="V27" i="8"/>
  <c r="V31" i="8"/>
  <c r="V8" i="8"/>
  <c r="V13" i="8"/>
  <c r="V24" i="8"/>
  <c r="U25" i="8"/>
  <c r="V28" i="8"/>
  <c r="V6" i="8"/>
  <c r="L25" i="8"/>
  <c r="L33" i="8" s="1"/>
  <c r="E7" i="8"/>
  <c r="H31" i="8"/>
  <c r="I31" i="8" s="1"/>
  <c r="O30" i="8"/>
  <c r="H27" i="8"/>
  <c r="D26" i="8"/>
  <c r="O21" i="8"/>
  <c r="O20" i="8"/>
  <c r="O19" i="8"/>
  <c r="O17" i="8"/>
  <c r="V15" i="8"/>
  <c r="P14" i="8"/>
  <c r="Q14" i="8" s="1"/>
  <c r="E9" i="8"/>
  <c r="V7" i="8"/>
  <c r="P6" i="8"/>
  <c r="Q16" i="8" s="1"/>
  <c r="H30" i="8"/>
  <c r="B27" i="8"/>
  <c r="D6" i="8"/>
  <c r="B30" i="8"/>
  <c r="B17" i="8"/>
  <c r="B16" i="8"/>
  <c r="B15" i="8"/>
  <c r="B8" i="8"/>
  <c r="B7" i="8"/>
  <c r="Q7" i="8"/>
  <c r="F11" i="6"/>
  <c r="G11" i="6" s="1"/>
  <c r="F9" i="6"/>
  <c r="G9" i="6" s="1"/>
  <c r="F10" i="6"/>
  <c r="G10" i="6" s="1"/>
  <c r="F24" i="6"/>
  <c r="F18" i="6"/>
  <c r="G18" i="6" s="1"/>
  <c r="F23" i="6"/>
  <c r="G23" i="6" s="1"/>
  <c r="F19" i="6"/>
  <c r="G19" i="6" s="1"/>
  <c r="B8" i="5"/>
  <c r="C8" i="5" s="1"/>
  <c r="G19" i="5"/>
  <c r="G25" i="5"/>
  <c r="B14" i="5"/>
  <c r="G18" i="5"/>
  <c r="G10" i="5"/>
  <c r="G26" i="5"/>
  <c r="G11" i="5"/>
  <c r="B16" i="5"/>
  <c r="G17" i="5"/>
  <c r="G27" i="5"/>
  <c r="B30" i="5"/>
  <c r="F31" i="6"/>
  <c r="G31" i="6" s="1"/>
  <c r="F28" i="6"/>
  <c r="G28" i="6" s="1"/>
  <c r="F22" i="6"/>
  <c r="G22" i="6" s="1"/>
  <c r="B26" i="6"/>
  <c r="F21" i="6"/>
  <c r="G21" i="6" s="1"/>
  <c r="F13" i="6"/>
  <c r="G13" i="6" s="1"/>
  <c r="B14" i="6"/>
  <c r="B6" i="6"/>
  <c r="C7" i="6" s="1"/>
  <c r="B29" i="6"/>
  <c r="B32" i="6" s="1"/>
  <c r="F20" i="6"/>
  <c r="G20" i="6" s="1"/>
  <c r="C6" i="6"/>
  <c r="C15" i="6"/>
  <c r="C23" i="6"/>
  <c r="E9" i="5"/>
  <c r="E11" i="5"/>
  <c r="E17" i="5"/>
  <c r="E19" i="5"/>
  <c r="E25" i="5"/>
  <c r="E27" i="5"/>
  <c r="E13" i="5"/>
  <c r="E15" i="5"/>
  <c r="E21" i="5"/>
  <c r="E23" i="5"/>
  <c r="E29" i="5"/>
  <c r="E31" i="5"/>
  <c r="G7" i="5"/>
  <c r="B10" i="5"/>
  <c r="C10" i="5" s="1"/>
  <c r="B11" i="5"/>
  <c r="C11" i="5" s="1"/>
  <c r="B12" i="5"/>
  <c r="C12" i="5" s="1"/>
  <c r="G13" i="5"/>
  <c r="G14" i="5"/>
  <c r="G15" i="5"/>
  <c r="B18" i="5"/>
  <c r="C18" i="5" s="1"/>
  <c r="B19" i="5"/>
  <c r="C19" i="5" s="1"/>
  <c r="B20" i="5"/>
  <c r="C20" i="5" s="1"/>
  <c r="G21" i="5"/>
  <c r="G22" i="5"/>
  <c r="G23" i="5"/>
  <c r="B26" i="5"/>
  <c r="C26" i="5" s="1"/>
  <c r="B27" i="5"/>
  <c r="C27" i="5" s="1"/>
  <c r="B28" i="5"/>
  <c r="G29" i="5"/>
  <c r="G30" i="5"/>
  <c r="G31" i="5"/>
  <c r="A13" i="4"/>
  <c r="H9" i="4"/>
  <c r="I9" i="4" s="1"/>
  <c r="D19" i="4"/>
  <c r="E19" i="4" s="1"/>
  <c r="D7" i="4"/>
  <c r="H10" i="4"/>
  <c r="I10" i="4" s="1"/>
  <c r="H24" i="4"/>
  <c r="I24" i="4" s="1"/>
  <c r="E20" i="4"/>
  <c r="F7" i="4"/>
  <c r="F13" i="4"/>
  <c r="F18" i="4" s="1"/>
  <c r="B15" i="4"/>
  <c r="B20" i="4"/>
  <c r="B30" i="4"/>
  <c r="B7" i="4"/>
  <c r="B29" i="4"/>
  <c r="G15" i="4"/>
  <c r="G7" i="4"/>
  <c r="B31" i="4"/>
  <c r="H11" i="4"/>
  <c r="I11" i="4" s="1"/>
  <c r="H12" i="4"/>
  <c r="I12" i="4" s="1"/>
  <c r="G16" i="4"/>
  <c r="H20" i="4"/>
  <c r="B21" i="4"/>
  <c r="H22" i="4"/>
  <c r="I22" i="4" s="1"/>
  <c r="B24" i="4"/>
  <c r="H25" i="4"/>
  <c r="I25" i="4" s="1"/>
  <c r="H28" i="4"/>
  <c r="G25" i="4"/>
  <c r="B27" i="4"/>
  <c r="E29" i="4"/>
  <c r="E32" i="4"/>
  <c r="B13" i="4"/>
  <c r="B16" i="4"/>
  <c r="G21" i="4"/>
  <c r="G22" i="4"/>
  <c r="G24" i="4"/>
  <c r="B26" i="4"/>
  <c r="G27" i="4"/>
  <c r="E8" i="4"/>
  <c r="H15" i="4"/>
  <c r="I15" i="4" s="1"/>
  <c r="H16" i="4"/>
  <c r="I16" i="4" s="1"/>
  <c r="B22" i="4"/>
  <c r="B23" i="4"/>
  <c r="B25" i="4"/>
  <c r="H26" i="4"/>
  <c r="I26" i="4" s="1"/>
  <c r="B28" i="4"/>
  <c r="C6" i="5"/>
  <c r="C28" i="5"/>
  <c r="C14" i="5"/>
  <c r="C15" i="5"/>
  <c r="C16" i="5"/>
  <c r="C22" i="5"/>
  <c r="C23" i="5"/>
  <c r="C24" i="5"/>
  <c r="C30" i="5"/>
  <c r="C31" i="5"/>
  <c r="C32" i="5"/>
  <c r="G6" i="5"/>
  <c r="E8" i="5"/>
  <c r="B9" i="5"/>
  <c r="C9" i="5" s="1"/>
  <c r="E12" i="5"/>
  <c r="B13" i="5"/>
  <c r="C13" i="5" s="1"/>
  <c r="E16" i="5"/>
  <c r="B17" i="5"/>
  <c r="C17" i="5" s="1"/>
  <c r="E20" i="5"/>
  <c r="B21" i="5"/>
  <c r="C21" i="5" s="1"/>
  <c r="E24" i="5"/>
  <c r="B25" i="5"/>
  <c r="C25" i="5" s="1"/>
  <c r="E28" i="5"/>
  <c r="B29" i="5"/>
  <c r="C29" i="5" s="1"/>
  <c r="E32" i="5"/>
  <c r="E7" i="5"/>
  <c r="G9" i="5"/>
  <c r="E6" i="5"/>
  <c r="G8" i="5"/>
  <c r="E10" i="5"/>
  <c r="G12" i="5"/>
  <c r="E14" i="5"/>
  <c r="G16" i="5"/>
  <c r="E18" i="5"/>
  <c r="G20" i="5"/>
  <c r="E22" i="5"/>
  <c r="G24" i="5"/>
  <c r="E26" i="5"/>
  <c r="G28" i="5"/>
  <c r="E30" i="5"/>
  <c r="G32" i="5"/>
  <c r="D13" i="4"/>
  <c r="B14" i="4"/>
  <c r="G14" i="4"/>
  <c r="E16" i="4"/>
  <c r="E21" i="4"/>
  <c r="E24" i="4"/>
  <c r="E25" i="4"/>
  <c r="E26" i="4"/>
  <c r="F30" i="4"/>
  <c r="G30" i="4" s="1"/>
  <c r="E9" i="4"/>
  <c r="E10" i="4"/>
  <c r="E12" i="4"/>
  <c r="H14" i="4"/>
  <c r="I14" i="4" s="1"/>
  <c r="E17" i="4"/>
  <c r="B32" i="4"/>
  <c r="B33" i="4"/>
  <c r="E7" i="4"/>
  <c r="F19" i="4"/>
  <c r="H29" i="4"/>
  <c r="I29" i="4" s="1"/>
  <c r="H32" i="4"/>
  <c r="I32" i="4" s="1"/>
  <c r="G8" i="4"/>
  <c r="B9" i="4"/>
  <c r="G9" i="4"/>
  <c r="B10" i="4"/>
  <c r="G10" i="4"/>
  <c r="B11" i="4"/>
  <c r="G11" i="4"/>
  <c r="B12" i="4"/>
  <c r="G12" i="4"/>
  <c r="B17" i="4"/>
  <c r="B18" i="4"/>
  <c r="B19" i="4"/>
  <c r="D27" i="4"/>
  <c r="D30" i="4" s="1"/>
  <c r="J15" i="9" l="1"/>
  <c r="M15" i="9"/>
  <c r="J7" i="9"/>
  <c r="J24" i="9" s="1"/>
  <c r="G24" i="9"/>
  <c r="M7" i="9"/>
  <c r="M24" i="9" s="1"/>
  <c r="D15" i="6"/>
  <c r="B6" i="8"/>
  <c r="E12" i="8"/>
  <c r="E18" i="8"/>
  <c r="E19" i="8"/>
  <c r="E20" i="8"/>
  <c r="E21" i="8"/>
  <c r="E22" i="8"/>
  <c r="E31" i="8"/>
  <c r="E10" i="8"/>
  <c r="E11" i="8"/>
  <c r="E23" i="8"/>
  <c r="E24" i="8"/>
  <c r="D25" i="8"/>
  <c r="E28" i="8"/>
  <c r="E6" i="8"/>
  <c r="E26" i="8"/>
  <c r="B26" i="8"/>
  <c r="C26" i="8" s="1"/>
  <c r="D32" i="8"/>
  <c r="E27" i="8"/>
  <c r="H25" i="8"/>
  <c r="I6" i="8"/>
  <c r="I17" i="8"/>
  <c r="Q24" i="8"/>
  <c r="C29" i="8"/>
  <c r="C16" i="8"/>
  <c r="D16" i="6"/>
  <c r="F16" i="6" s="1"/>
  <c r="G16" i="6" s="1"/>
  <c r="C27" i="8"/>
  <c r="D27" i="6"/>
  <c r="I27" i="8"/>
  <c r="H26" i="8"/>
  <c r="U33" i="8"/>
  <c r="V33" i="8" s="1"/>
  <c r="V25" i="8"/>
  <c r="E15" i="8"/>
  <c r="C7" i="8"/>
  <c r="D7" i="6"/>
  <c r="C17" i="8"/>
  <c r="D17" i="6"/>
  <c r="F17" i="6" s="1"/>
  <c r="G17" i="6" s="1"/>
  <c r="H29" i="8"/>
  <c r="I29" i="8" s="1"/>
  <c r="I30" i="8"/>
  <c r="E29" i="8"/>
  <c r="E16" i="8"/>
  <c r="B14" i="8"/>
  <c r="C14" i="8" s="1"/>
  <c r="N33" i="8"/>
  <c r="O33" i="8" s="1"/>
  <c r="O25" i="8"/>
  <c r="Q32" i="8"/>
  <c r="E8" i="8"/>
  <c r="I24" i="8"/>
  <c r="C8" i="8"/>
  <c r="D8" i="6"/>
  <c r="F8" i="6" s="1"/>
  <c r="G8" i="6" s="1"/>
  <c r="C30" i="8"/>
  <c r="D30" i="6"/>
  <c r="Q17" i="8"/>
  <c r="Q18" i="8"/>
  <c r="Q19" i="8"/>
  <c r="Q20" i="8"/>
  <c r="Q21" i="8"/>
  <c r="Q30" i="8"/>
  <c r="Q22" i="8"/>
  <c r="Q23" i="8"/>
  <c r="Q27" i="8"/>
  <c r="Q31" i="8"/>
  <c r="P25" i="8"/>
  <c r="E13" i="8"/>
  <c r="E30" i="8"/>
  <c r="Q26" i="8"/>
  <c r="E17" i="8"/>
  <c r="Q28" i="8"/>
  <c r="Q29" i="8"/>
  <c r="I10" i="8"/>
  <c r="I28" i="8"/>
  <c r="C30" i="6"/>
  <c r="C8" i="6"/>
  <c r="C20" i="6"/>
  <c r="C13" i="6"/>
  <c r="C14" i="6"/>
  <c r="C29" i="6"/>
  <c r="B25" i="6"/>
  <c r="C9" i="6"/>
  <c r="C17" i="6"/>
  <c r="C24" i="6"/>
  <c r="C31" i="6"/>
  <c r="C18" i="6"/>
  <c r="C28" i="6"/>
  <c r="C27" i="6"/>
  <c r="C19" i="6"/>
  <c r="C26" i="6"/>
  <c r="C22" i="6"/>
  <c r="C12" i="6"/>
  <c r="C16" i="6"/>
  <c r="C10" i="6"/>
  <c r="C11" i="6"/>
  <c r="C21" i="6"/>
  <c r="C32" i="6"/>
  <c r="B33" i="6"/>
  <c r="C25" i="6"/>
  <c r="G19" i="4"/>
  <c r="G32" i="4"/>
  <c r="H7" i="4"/>
  <c r="I7" i="4" s="1"/>
  <c r="G29" i="4"/>
  <c r="G13" i="4"/>
  <c r="G26" i="4"/>
  <c r="G17" i="4"/>
  <c r="E15" i="4"/>
  <c r="H19" i="4"/>
  <c r="I19" i="4" s="1"/>
  <c r="H27" i="4"/>
  <c r="I27" i="4" s="1"/>
  <c r="E27" i="4"/>
  <c r="E13" i="4"/>
  <c r="H13" i="4"/>
  <c r="I13" i="4" s="1"/>
  <c r="G18" i="4"/>
  <c r="F23" i="4"/>
  <c r="E30" i="4"/>
  <c r="H30" i="4"/>
  <c r="I30" i="4" s="1"/>
  <c r="D18" i="4"/>
  <c r="F27" i="6" l="1"/>
  <c r="G27" i="6" s="1"/>
  <c r="D26" i="6"/>
  <c r="B25" i="8"/>
  <c r="C25" i="8" s="1"/>
  <c r="D33" i="8"/>
  <c r="E25" i="8"/>
  <c r="C6" i="8"/>
  <c r="C21" i="8"/>
  <c r="C24" i="8"/>
  <c r="C19" i="8"/>
  <c r="C10" i="8"/>
  <c r="C22" i="8"/>
  <c r="C18" i="8"/>
  <c r="C31" i="8"/>
  <c r="C28" i="8"/>
  <c r="C23" i="8"/>
  <c r="C9" i="8"/>
  <c r="C20" i="8"/>
  <c r="C12" i="8"/>
  <c r="C11" i="8"/>
  <c r="C13" i="8"/>
  <c r="F30" i="6"/>
  <c r="G30" i="6" s="1"/>
  <c r="D29" i="6"/>
  <c r="F7" i="6"/>
  <c r="G7" i="6" s="1"/>
  <c r="D6" i="6"/>
  <c r="H33" i="8"/>
  <c r="I33" i="8" s="1"/>
  <c r="I25" i="8"/>
  <c r="D14" i="6"/>
  <c r="F15" i="6"/>
  <c r="G15" i="6" s="1"/>
  <c r="E27" i="6"/>
  <c r="E8" i="6"/>
  <c r="Q25" i="8"/>
  <c r="P33" i="8"/>
  <c r="Q33" i="8" s="1"/>
  <c r="H32" i="8"/>
  <c r="I32" i="8" s="1"/>
  <c r="I26" i="8"/>
  <c r="E32" i="8"/>
  <c r="B32" i="8"/>
  <c r="C32" i="8" s="1"/>
  <c r="C15" i="8"/>
  <c r="C33" i="6"/>
  <c r="D23" i="4"/>
  <c r="E18" i="4"/>
  <c r="H18" i="4"/>
  <c r="I18" i="4" s="1"/>
  <c r="G23" i="4"/>
  <c r="F31" i="4"/>
  <c r="E18" i="6" l="1"/>
  <c r="E21" i="6"/>
  <c r="E28" i="6"/>
  <c r="E19" i="6"/>
  <c r="E24" i="6"/>
  <c r="E16" i="6"/>
  <c r="E20" i="6"/>
  <c r="E22" i="6"/>
  <c r="E30" i="6"/>
  <c r="E23" i="6"/>
  <c r="D25" i="6"/>
  <c r="E9" i="6"/>
  <c r="E11" i="6"/>
  <c r="E31" i="6"/>
  <c r="E6" i="6"/>
  <c r="E10" i="6"/>
  <c r="E12" i="6"/>
  <c r="F6" i="6"/>
  <c r="G6" i="6" s="1"/>
  <c r="E17" i="6"/>
  <c r="E13" i="6"/>
  <c r="E7" i="6"/>
  <c r="F29" i="6"/>
  <c r="G29" i="6" s="1"/>
  <c r="E29" i="6"/>
  <c r="E26" i="6"/>
  <c r="F26" i="6"/>
  <c r="G26" i="6" s="1"/>
  <c r="D32" i="6"/>
  <c r="B33" i="8"/>
  <c r="C33" i="8" s="1"/>
  <c r="E33" i="8"/>
  <c r="E14" i="6"/>
  <c r="F14" i="6"/>
  <c r="G14" i="6" s="1"/>
  <c r="E15" i="6"/>
  <c r="G31" i="4"/>
  <c r="F33" i="4"/>
  <c r="G33" i="4" s="1"/>
  <c r="H23" i="4"/>
  <c r="I23" i="4" s="1"/>
  <c r="D31" i="4"/>
  <c r="E23" i="4"/>
  <c r="E32" i="6" l="1"/>
  <c r="F32" i="6"/>
  <c r="G32" i="6" s="1"/>
  <c r="F25" i="6"/>
  <c r="G25" i="6" s="1"/>
  <c r="D33" i="6"/>
  <c r="E25" i="6"/>
  <c r="E31" i="4"/>
  <c r="D33" i="4"/>
  <c r="H31" i="4"/>
  <c r="I31" i="4" s="1"/>
  <c r="E33" i="6" l="1"/>
  <c r="F33" i="6"/>
  <c r="G33" i="6" s="1"/>
  <c r="E33" i="4"/>
  <c r="H33" i="4"/>
  <c r="I33" i="4" s="1"/>
</calcChain>
</file>

<file path=xl/sharedStrings.xml><?xml version="1.0" encoding="utf-8"?>
<sst xmlns="http://schemas.openxmlformats.org/spreadsheetml/2006/main" count="252" uniqueCount="158">
  <si>
    <t>新竹縣附屬單位決算</t>
    <phoneticPr fontId="4" type="noConversion"/>
  </si>
  <si>
    <t xml:space="preserve">                損 益 綜 計 表</t>
    <phoneticPr fontId="4" type="noConversion"/>
  </si>
  <si>
    <t>(依收支科目分列)</t>
    <phoneticPr fontId="4" type="noConversion"/>
  </si>
  <si>
    <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國</t>
    </r>
    <r>
      <rPr>
        <sz val="16"/>
        <rFont val="Times New Roman"/>
        <family val="1"/>
      </rPr>
      <t xml:space="preserve"> 102 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度</t>
    </r>
    <phoneticPr fontId="4" type="noConversion"/>
  </si>
  <si>
    <r>
      <t>單位</t>
    </r>
    <r>
      <rPr>
        <sz val="12"/>
        <rFont val="Times New Roman"/>
        <family val="1"/>
      </rPr>
      <t>:</t>
    </r>
    <r>
      <rPr>
        <sz val="12"/>
        <color theme="1"/>
        <rFont val="新細明體"/>
        <family val="2"/>
        <scheme val="minor"/>
      </rPr>
      <t>新臺幣元</t>
    </r>
    <phoneticPr fontId="4" type="noConversion"/>
  </si>
  <si>
    <t>上 年 度  決 算 數</t>
    <phoneticPr fontId="4" type="noConversion"/>
  </si>
  <si>
    <t>科          目</t>
  </si>
  <si>
    <t>本                 年                度</t>
    <phoneticPr fontId="4" type="noConversion"/>
  </si>
  <si>
    <t>金額</t>
    <phoneticPr fontId="4" type="noConversion"/>
  </si>
  <si>
    <t>%</t>
  </si>
  <si>
    <t>決算數</t>
    <phoneticPr fontId="4" type="noConversion"/>
  </si>
  <si>
    <t>預 算 數</t>
    <phoneticPr fontId="4" type="noConversion"/>
  </si>
  <si>
    <t>比    較    增     減（－）</t>
    <phoneticPr fontId="4" type="noConversion"/>
  </si>
  <si>
    <t xml:space="preserve">金額   </t>
    <phoneticPr fontId="4" type="noConversion"/>
  </si>
  <si>
    <t>營業收入</t>
  </si>
  <si>
    <t xml:space="preserve">    銷貨收入</t>
    <phoneticPr fontId="11" type="noConversion"/>
  </si>
  <si>
    <t xml:space="preserve">    勞務收入</t>
  </si>
  <si>
    <t xml:space="preserve">    售氣收入</t>
    <phoneticPr fontId="11" type="noConversion"/>
  </si>
  <si>
    <t xml:space="preserve">    印刷出版廣告收入</t>
  </si>
  <si>
    <t xml:space="preserve">    其他營業收入</t>
  </si>
  <si>
    <t>營業成本</t>
  </si>
  <si>
    <t xml:space="preserve">    銷貨成本</t>
    <phoneticPr fontId="11" type="noConversion"/>
  </si>
  <si>
    <t xml:space="preserve">    勞務成本</t>
  </si>
  <si>
    <t xml:space="preserve">    輸儲成本</t>
    <phoneticPr fontId="11" type="noConversion"/>
  </si>
  <si>
    <t xml:space="preserve">    其他營業成本</t>
  </si>
  <si>
    <t>營業毛利(毛損─)</t>
    <phoneticPr fontId="11" type="noConversion"/>
  </si>
  <si>
    <t>營業費用</t>
  </si>
  <si>
    <t xml:space="preserve">    業務費用</t>
  </si>
  <si>
    <t xml:space="preserve">    管理費用</t>
  </si>
  <si>
    <t xml:space="preserve">    其他營業費用</t>
    <phoneticPr fontId="11" type="noConversion"/>
  </si>
  <si>
    <t>營業利益(損失─)</t>
    <phoneticPr fontId="11" type="noConversion"/>
  </si>
  <si>
    <t>營業外收入</t>
  </si>
  <si>
    <t xml:space="preserve">    財務收入</t>
  </si>
  <si>
    <t xml:space="preserve">    其他營業外收入</t>
  </si>
  <si>
    <t>營業外費用</t>
  </si>
  <si>
    <t xml:space="preserve">    財務費用</t>
  </si>
  <si>
    <t xml:space="preserve">    其他營業外費用</t>
  </si>
  <si>
    <t xml:space="preserve">營業外利益（損失─) </t>
  </si>
  <si>
    <t>稅前純益(純損─)</t>
    <phoneticPr fontId="11" type="noConversion"/>
  </si>
  <si>
    <t>所得稅費用(利益─)</t>
    <phoneticPr fontId="11" type="noConversion"/>
  </si>
  <si>
    <t>本期純益（純損─）</t>
    <phoneticPr fontId="11" type="noConversion"/>
  </si>
  <si>
    <t>新竹縣附屬單位決算</t>
    <phoneticPr fontId="4" type="noConversion"/>
  </si>
  <si>
    <t xml:space="preserve">                損 益 綜 計 表</t>
    <phoneticPr fontId="4" type="noConversion"/>
  </si>
  <si>
    <t>(依基金別分列)</t>
    <phoneticPr fontId="4" type="noConversion"/>
  </si>
  <si>
    <r>
      <t xml:space="preserve">        </t>
    </r>
    <r>
      <rPr>
        <sz val="16"/>
        <rFont val="標楷體"/>
        <family val="4"/>
        <charset val="136"/>
      </rP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國</t>
    </r>
    <r>
      <rPr>
        <sz val="16"/>
        <rFont val="Times New Roman"/>
        <family val="1"/>
      </rPr>
      <t xml:space="preserve"> 102 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度</t>
    </r>
    <phoneticPr fontId="4" type="noConversion"/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</si>
  <si>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新臺幣元</t>
    </r>
    <phoneticPr fontId="4" type="noConversion"/>
  </si>
  <si>
    <t>科      目</t>
    <phoneticPr fontId="4" type="noConversion"/>
  </si>
  <si>
    <t>合             計</t>
    <phoneticPr fontId="4" type="noConversion"/>
  </si>
  <si>
    <t xml:space="preserve"> 新竹瓦斯股份有限公司基金</t>
    <phoneticPr fontId="4" type="noConversion"/>
  </si>
  <si>
    <t>新竹肉品市場股份有限公司基金</t>
    <phoneticPr fontId="4" type="noConversion"/>
  </si>
  <si>
    <t>新竹縣地方產業股份有限公司基金</t>
    <phoneticPr fontId="4" type="noConversion"/>
  </si>
  <si>
    <t>金  額</t>
    <phoneticPr fontId="4" type="noConversion"/>
  </si>
  <si>
    <t>%</t>
    <phoneticPr fontId="4" type="noConversion"/>
  </si>
  <si>
    <t>金額</t>
    <phoneticPr fontId="15" type="noConversion"/>
  </si>
  <si>
    <t>%</t>
    <phoneticPr fontId="15" type="noConversion"/>
  </si>
  <si>
    <t xml:space="preserve">    銷貨收入</t>
    <phoneticPr fontId="11" type="noConversion"/>
  </si>
  <si>
    <t xml:space="preserve">    售氣收入</t>
    <phoneticPr fontId="11" type="noConversion"/>
  </si>
  <si>
    <t xml:space="preserve">    銷貨成本</t>
    <phoneticPr fontId="11" type="noConversion"/>
  </si>
  <si>
    <t xml:space="preserve">    輸儲成本</t>
    <phoneticPr fontId="11" type="noConversion"/>
  </si>
  <si>
    <t>-</t>
    <phoneticPr fontId="4" type="noConversion"/>
  </si>
  <si>
    <t>-</t>
    <phoneticPr fontId="4" type="noConversion"/>
  </si>
  <si>
    <t xml:space="preserve">    其他營業費用</t>
    <phoneticPr fontId="11" type="noConversion"/>
  </si>
  <si>
    <t>營業利益(損失─)</t>
    <phoneticPr fontId="11" type="noConversion"/>
  </si>
  <si>
    <t>-</t>
    <phoneticPr fontId="4" type="noConversion"/>
  </si>
  <si>
    <t>-</t>
    <phoneticPr fontId="4" type="noConversion"/>
  </si>
  <si>
    <t>本期純益（純損─）</t>
    <phoneticPr fontId="11" type="noConversion"/>
  </si>
  <si>
    <t>本期賸餘(短絀─)</t>
    <phoneticPr fontId="18" type="noConversion"/>
  </si>
  <si>
    <t xml:space="preserve">業務外賸餘(短絀─) </t>
    <phoneticPr fontId="18" type="noConversion"/>
  </si>
  <si>
    <t xml:space="preserve">    其他業務外費用</t>
    <phoneticPr fontId="18" type="noConversion"/>
  </si>
  <si>
    <t xml:space="preserve">    財務費用</t>
    <phoneticPr fontId="18" type="noConversion"/>
  </si>
  <si>
    <t>業務外費用</t>
    <phoneticPr fontId="18" type="noConversion"/>
  </si>
  <si>
    <t xml:space="preserve">    其他業務外收入</t>
    <phoneticPr fontId="18" type="noConversion"/>
  </si>
  <si>
    <t xml:space="preserve">    財務收入</t>
    <phoneticPr fontId="18" type="noConversion"/>
  </si>
  <si>
    <t>業務外收入</t>
    <phoneticPr fontId="18" type="noConversion"/>
  </si>
  <si>
    <t>業務賸餘(短絀─)</t>
    <phoneticPr fontId="18" type="noConversion"/>
  </si>
  <si>
    <t xml:space="preserve">    其他業務費用</t>
    <phoneticPr fontId="18" type="noConversion"/>
  </si>
  <si>
    <t xml:space="preserve">    研究發展及訓練費用</t>
    <phoneticPr fontId="18" type="noConversion"/>
  </si>
  <si>
    <t xml:space="preserve">    管理及總務費用</t>
    <phoneticPr fontId="18" type="noConversion"/>
  </si>
  <si>
    <r>
      <t xml:space="preserve">    </t>
    </r>
    <r>
      <rPr>
        <sz val="10"/>
        <rFont val="新細明體"/>
        <family val="1"/>
        <charset val="136"/>
      </rPr>
      <t>行銷及業務費用</t>
    </r>
    <phoneticPr fontId="4" type="noConversion"/>
  </si>
  <si>
    <t xml:space="preserve">    其他業務成本</t>
    <phoneticPr fontId="18" type="noConversion"/>
  </si>
  <si>
    <t xml:space="preserve">    保險成本</t>
    <phoneticPr fontId="18" type="noConversion"/>
  </si>
  <si>
    <r>
      <t xml:space="preserve">    </t>
    </r>
    <r>
      <rPr>
        <sz val="10"/>
        <rFont val="新細明體"/>
        <family val="1"/>
        <charset val="136"/>
      </rPr>
      <t>醫療成本</t>
    </r>
    <phoneticPr fontId="4" type="noConversion"/>
  </si>
  <si>
    <t xml:space="preserve">    投融資業務成本</t>
    <phoneticPr fontId="18" type="noConversion"/>
  </si>
  <si>
    <t xml:space="preserve">    銷貨成本</t>
    <phoneticPr fontId="18" type="noConversion"/>
  </si>
  <si>
    <t xml:space="preserve">    勞務成本</t>
    <phoneticPr fontId="18" type="noConversion"/>
  </si>
  <si>
    <t>業務成本與費用</t>
    <phoneticPr fontId="18" type="noConversion"/>
  </si>
  <si>
    <t xml:space="preserve">    其他業務收入</t>
    <phoneticPr fontId="18" type="noConversion"/>
  </si>
  <si>
    <t xml:space="preserve">    徵收收入</t>
    <phoneticPr fontId="18" type="noConversion"/>
  </si>
  <si>
    <r>
      <t xml:space="preserve">    </t>
    </r>
    <r>
      <rPr>
        <sz val="10"/>
        <rFont val="新細明體"/>
        <family val="1"/>
        <charset val="136"/>
      </rPr>
      <t>醫療收入</t>
    </r>
    <phoneticPr fontId="4" type="noConversion"/>
  </si>
  <si>
    <t xml:space="preserve">    投融資業務收入</t>
    <phoneticPr fontId="18" type="noConversion"/>
  </si>
  <si>
    <t xml:space="preserve">    租金及權利金收入</t>
    <phoneticPr fontId="18" type="noConversion"/>
  </si>
  <si>
    <t xml:space="preserve">    銷貨收入</t>
    <phoneticPr fontId="18" type="noConversion"/>
  </si>
  <si>
    <t xml:space="preserve">    勞務收入</t>
    <phoneticPr fontId="18" type="noConversion"/>
  </si>
  <si>
    <t>業務收入</t>
    <phoneticPr fontId="18" type="noConversion"/>
  </si>
  <si>
    <t>金額</t>
    <phoneticPr fontId="9" type="noConversion"/>
  </si>
  <si>
    <t>金額</t>
    <phoneticPr fontId="4" type="noConversion"/>
  </si>
  <si>
    <t>比較增 (+)減(-)</t>
    <phoneticPr fontId="9" type="noConversion"/>
  </si>
  <si>
    <t xml:space="preserve">決 算  數       </t>
    <phoneticPr fontId="9" type="noConversion"/>
  </si>
  <si>
    <t>預算數</t>
    <phoneticPr fontId="9" type="noConversion"/>
  </si>
  <si>
    <t>科目</t>
    <phoneticPr fontId="9" type="noConversion"/>
  </si>
  <si>
    <t>單位:新臺幣元</t>
  </si>
  <si>
    <t xml:space="preserve">                中 華 民 國 102 年 度</t>
    <phoneticPr fontId="9" type="noConversion"/>
  </si>
  <si>
    <t>(依收支科目分列)</t>
    <phoneticPr fontId="9" type="noConversion"/>
  </si>
  <si>
    <t xml:space="preserve">              收 支 餘 絀 綜 計 表</t>
    <phoneticPr fontId="9" type="noConversion"/>
  </si>
  <si>
    <t>新竹縣附屬單位決算</t>
    <phoneticPr fontId="9" type="noConversion"/>
  </si>
  <si>
    <t xml:space="preserve">                                         </t>
    <phoneticPr fontId="9" type="noConversion"/>
  </si>
  <si>
    <t>新竹縣附屬</t>
    <phoneticPr fontId="4" type="noConversion"/>
  </si>
  <si>
    <t>單位決算</t>
    <phoneticPr fontId="4" type="noConversion"/>
  </si>
  <si>
    <t>收支餘絀</t>
    <phoneticPr fontId="4" type="noConversion"/>
  </si>
  <si>
    <t>綜計表</t>
    <phoneticPr fontId="4" type="noConversion"/>
  </si>
  <si>
    <t xml:space="preserve">   </t>
    <phoneticPr fontId="4" type="noConversion"/>
  </si>
  <si>
    <t>單位:新臺幣元</t>
    <phoneticPr fontId="4" type="noConversion"/>
  </si>
  <si>
    <t>科    目</t>
    <phoneticPr fontId="4" type="noConversion"/>
  </si>
  <si>
    <t>合            計</t>
    <phoneticPr fontId="4" type="noConversion"/>
  </si>
  <si>
    <t>衛生局暨各鄉鎮市衛生所醫療循環基金</t>
    <phoneticPr fontId="4" type="noConversion"/>
  </si>
  <si>
    <t>輔助公教人員購置住宅基金</t>
    <phoneticPr fontId="4" type="noConversion"/>
  </si>
  <si>
    <t>平均地權基金</t>
    <phoneticPr fontId="4" type="noConversion"/>
  </si>
  <si>
    <t>新竹科學工業園區特定區縣轄竹東鎮區段徵收開發計畫建設基金</t>
    <phoneticPr fontId="4" type="noConversion"/>
  </si>
  <si>
    <t>區段徵收開發計畫建設基金</t>
    <phoneticPr fontId="4" type="noConversion"/>
  </si>
  <si>
    <t>市地重劃基金</t>
    <phoneticPr fontId="4" type="noConversion"/>
  </si>
  <si>
    <t>公有收費停車場基金</t>
    <phoneticPr fontId="4" type="noConversion"/>
  </si>
  <si>
    <t>公共造產基金</t>
    <phoneticPr fontId="4" type="noConversion"/>
  </si>
  <si>
    <t>%</t>
    <phoneticPr fontId="4" type="noConversion"/>
  </si>
  <si>
    <t xml:space="preserve">業務外賸餘（短絀─) </t>
    <phoneticPr fontId="18" type="noConversion"/>
  </si>
  <si>
    <t>本期賸餘（短絀─）</t>
    <phoneticPr fontId="18" type="noConversion"/>
  </si>
  <si>
    <t>新竹縣產業園區開發管理基金</t>
    <phoneticPr fontId="4" type="noConversion"/>
  </si>
  <si>
    <t>新竹縣實施平均地權基金</t>
    <phoneticPr fontId="4" type="noConversion"/>
  </si>
  <si>
    <t>102年度</t>
    <phoneticPr fontId="4" type="noConversion"/>
  </si>
  <si>
    <t>中華民國</t>
    <phoneticPr fontId="4" type="noConversion"/>
  </si>
  <si>
    <r>
      <t xml:space="preserve"> </t>
    </r>
    <r>
      <rPr>
        <sz val="12"/>
        <color theme="1"/>
        <rFont val="新細明體"/>
        <family val="2"/>
        <scheme val="minor"/>
      </rPr>
      <t xml:space="preserve">              </t>
    </r>
    <r>
      <rPr>
        <sz val="12"/>
        <rFont val="標楷體"/>
        <family val="4"/>
        <charset val="136"/>
      </rPr>
      <t>(依基金別分列)</t>
    </r>
    <phoneticPr fontId="4" type="noConversion"/>
  </si>
  <si>
    <t>特別收入基金基金來源</t>
    <phoneticPr fontId="4" type="noConversion"/>
  </si>
  <si>
    <t>、用途及餘絀綜計表</t>
    <phoneticPr fontId="4" type="noConversion"/>
  </si>
  <si>
    <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國</t>
    </r>
    <phoneticPr fontId="4" type="noConversion"/>
  </si>
  <si>
    <t>102 年 度</t>
    <phoneticPr fontId="4" type="noConversion"/>
  </si>
  <si>
    <t>單位：新臺幣元</t>
  </si>
  <si>
    <t>基金別</t>
  </si>
  <si>
    <t>可用預算數</t>
    <phoneticPr fontId="4" type="noConversion"/>
  </si>
  <si>
    <t>決算數</t>
  </si>
  <si>
    <t>決算數與可用預算數比較</t>
    <phoneticPr fontId="4" type="noConversion"/>
  </si>
  <si>
    <t>期初基金餘額</t>
    <phoneticPr fontId="4" type="noConversion"/>
  </si>
  <si>
    <t>解繳公庫</t>
    <phoneticPr fontId="4" type="noConversion"/>
  </si>
  <si>
    <t>期末基金餘額</t>
    <phoneticPr fontId="4" type="noConversion"/>
  </si>
  <si>
    <t>基金來源</t>
  </si>
  <si>
    <t>基金用途</t>
  </si>
  <si>
    <t>本期賸餘
（短絀-）</t>
    <phoneticPr fontId="4" type="noConversion"/>
  </si>
  <si>
    <t>新竹縣政府社會處主管</t>
    <phoneticPr fontId="4" type="noConversion"/>
  </si>
  <si>
    <t xml:space="preserve">    公益彩券盈餘分配基金</t>
    <phoneticPr fontId="4" type="noConversion"/>
  </si>
  <si>
    <t>新竹縣政府環境保護局主管</t>
    <phoneticPr fontId="4" type="noConversion"/>
  </si>
  <si>
    <t xml:space="preserve">    環境污染防制基金</t>
    <phoneticPr fontId="4" type="noConversion"/>
  </si>
  <si>
    <t>新竹縣政府農業處主管</t>
    <phoneticPr fontId="4" type="noConversion"/>
  </si>
  <si>
    <t xml:space="preserve">    農業發展基金</t>
    <phoneticPr fontId="4" type="noConversion"/>
  </si>
  <si>
    <t>新竹縣政府工務處主管</t>
    <phoneticPr fontId="4" type="noConversion"/>
  </si>
  <si>
    <t xml:space="preserve">    建築物無障礙設備與設施改善基金</t>
    <phoneticPr fontId="4" type="noConversion"/>
  </si>
  <si>
    <t>新竹縣政府勞工處主管</t>
    <phoneticPr fontId="4" type="noConversion"/>
  </si>
  <si>
    <t xml:space="preserve">    身心障礙者就業基金</t>
    <phoneticPr fontId="4" type="noConversion"/>
  </si>
  <si>
    <t>新竹縣政府教育處主管</t>
    <phoneticPr fontId="4" type="noConversion"/>
  </si>
  <si>
    <t xml:space="preserve">    地方教育發展基金</t>
    <phoneticPr fontId="4" type="noConversion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</si>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</sst>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.00_);\-\ #,##0.00\ "/>
    <numFmt numFmtId="177" formatCode="#,##0.00_);[Red]\(#,##0.00\)"/>
    <numFmt numFmtId="179" formatCode="0_);[Red]\(0\)"/>
    <numFmt numFmtId="180" formatCode="#,##0.00_ "/>
  </numFmts>
  <fonts count="26">
    <font>
      <sz val="12"/>
      <color theme="1"/>
      <name val="新細明體"/>
      <family val="2"/>
      <scheme val="minor"/>
    </font>
    <font>
      <sz val="12"/>
      <name val="Courier"/>
      <family val="3"/>
    </font>
    <font>
      <u/>
      <sz val="24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2"/>
      <name val="標楷體"/>
      <family val="4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2"/>
      <name val="Times New Roman"/>
      <family val="1"/>
    </font>
    <font>
      <sz val="10"/>
      <name val="新細明體"/>
      <family val="1"/>
      <charset val="136"/>
    </font>
    <font>
      <sz val="16"/>
      <name val="雅真中楷"/>
      <family val="3"/>
      <charset val="136"/>
    </font>
    <font>
      <sz val="12"/>
      <name val="細明體"/>
      <family val="3"/>
      <charset val="136"/>
    </font>
    <font>
      <sz val="24"/>
      <name val="標楷體"/>
      <family val="4"/>
      <charset val="136"/>
    </font>
    <font>
      <sz val="12"/>
      <name val="新細明體"/>
      <family val="1"/>
      <charset val="136"/>
    </font>
    <font>
      <u/>
      <sz val="22"/>
      <name val="雅真中楷"/>
      <family val="3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9"/>
      <name val="細明體"/>
      <family val="3"/>
      <charset val="136"/>
    </font>
    <font>
      <sz val="10"/>
      <name val="Times New Roman"/>
      <family val="1"/>
    </font>
    <font>
      <sz val="16"/>
      <name val="新細明體"/>
      <family val="1"/>
      <charset val="136"/>
    </font>
    <font>
      <sz val="20"/>
      <name val="標楷體"/>
      <family val="4"/>
      <charset val="136"/>
    </font>
    <font>
      <u/>
      <sz val="22"/>
      <name val="標楷體"/>
      <family val="4"/>
      <charset val="136"/>
    </font>
    <font>
      <u/>
      <sz val="12"/>
      <name val="標楷體"/>
      <family val="4"/>
      <charset val="136"/>
    </font>
    <font>
      <u/>
      <sz val="12"/>
      <name val="新細明體"/>
      <family val="1"/>
      <charset val="136"/>
    </font>
    <font>
      <sz val="2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39" fontId="1" fillId="0" borderId="0"/>
    <xf numFmtId="0" fontId="5" fillId="0" borderId="0"/>
    <xf numFmtId="0" fontId="5" fillId="0" borderId="0"/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</cellStyleXfs>
  <cellXfs count="245">
    <xf numFmtId="0" fontId="0" fillId="0" borderId="0" xfId="0"/>
    <xf numFmtId="176" fontId="2" fillId="0" borderId="0" xfId="1" applyNumberFormat="1" applyFont="1" applyFill="1" applyAlignment="1" applyProtection="1">
      <alignment horizontal="center" vertical="center"/>
    </xf>
    <xf numFmtId="0" fontId="5" fillId="0" borderId="0" xfId="2" applyFill="1" applyAlignment="1">
      <alignment horizontal="center" vertical="center"/>
    </xf>
    <xf numFmtId="176" fontId="1" fillId="0" borderId="0" xfId="1" applyNumberForma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176" fontId="5" fillId="0" borderId="0" xfId="1" applyNumberFormat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39" fontId="1" fillId="0" borderId="0" xfId="1" applyFill="1" applyAlignment="1">
      <alignment vertical="center"/>
    </xf>
    <xf numFmtId="39" fontId="7" fillId="0" borderId="0" xfId="1" applyFont="1" applyFill="1" applyBorder="1" applyAlignment="1">
      <alignment horizontal="center" vertical="center"/>
    </xf>
    <xf numFmtId="39" fontId="7" fillId="0" borderId="1" xfId="1" applyFont="1" applyFill="1" applyBorder="1" applyAlignment="1">
      <alignment horizontal="center" vertical="center"/>
    </xf>
    <xf numFmtId="39" fontId="5" fillId="0" borderId="1" xfId="1" applyFont="1" applyFill="1" applyBorder="1" applyAlignment="1">
      <alignment horizontal="right" vertical="center"/>
    </xf>
    <xf numFmtId="39" fontId="1" fillId="0" borderId="0" xfId="1" applyFill="1" applyBorder="1" applyAlignment="1">
      <alignment vertical="center"/>
    </xf>
    <xf numFmtId="39" fontId="1" fillId="0" borderId="0" xfId="1" applyFill="1"/>
    <xf numFmtId="176" fontId="10" fillId="0" borderId="2" xfId="1" applyNumberFormat="1" applyFont="1" applyFill="1" applyBorder="1" applyAlignment="1" applyProtection="1">
      <alignment horizontal="distributed" vertical="center" wrapText="1"/>
    </xf>
    <xf numFmtId="39" fontId="10" fillId="0" borderId="3" xfId="1" applyFont="1" applyFill="1" applyBorder="1" applyAlignment="1">
      <alignment horizontal="distributed" vertical="center" wrapText="1"/>
    </xf>
    <xf numFmtId="176" fontId="10" fillId="0" borderId="4" xfId="1" applyNumberFormat="1" applyFont="1" applyFill="1" applyBorder="1" applyAlignment="1" applyProtection="1">
      <alignment horizontal="distributed" vertical="center"/>
    </xf>
    <xf numFmtId="176" fontId="10" fillId="0" borderId="3" xfId="1" applyNumberFormat="1" applyFont="1" applyFill="1" applyBorder="1" applyAlignment="1" applyProtection="1">
      <alignment horizontal="distributed" vertical="center"/>
    </xf>
    <xf numFmtId="0" fontId="10" fillId="0" borderId="3" xfId="2" applyFont="1" applyFill="1" applyBorder="1" applyAlignment="1">
      <alignment horizontal="distributed" vertical="center"/>
    </xf>
    <xf numFmtId="0" fontId="10" fillId="0" borderId="5" xfId="2" applyFont="1" applyFill="1" applyBorder="1" applyAlignment="1">
      <alignment horizontal="distributed" vertical="center"/>
    </xf>
    <xf numFmtId="176" fontId="10" fillId="0" borderId="6" xfId="1" applyNumberFormat="1" applyFont="1" applyFill="1" applyBorder="1" applyAlignment="1" applyProtection="1">
      <alignment horizontal="distributed" vertical="center"/>
    </xf>
    <xf numFmtId="176" fontId="10" fillId="0" borderId="7" xfId="1" applyNumberFormat="1" applyFont="1" applyFill="1" applyBorder="1" applyAlignment="1" applyProtection="1">
      <alignment horizontal="center" vertical="center"/>
    </xf>
    <xf numFmtId="0" fontId="10" fillId="0" borderId="8" xfId="2" applyFont="1" applyFill="1" applyBorder="1" applyAlignment="1">
      <alignment horizontal="distributed" vertical="center"/>
    </xf>
    <xf numFmtId="0" fontId="10" fillId="0" borderId="9" xfId="2" applyFont="1" applyFill="1" applyBorder="1" applyAlignment="1">
      <alignment horizontal="distributed" vertical="center"/>
    </xf>
    <xf numFmtId="176" fontId="10" fillId="0" borderId="10" xfId="1" applyNumberFormat="1" applyFont="1" applyFill="1" applyBorder="1" applyAlignment="1" applyProtection="1">
      <alignment horizontal="distributed" vertical="center"/>
    </xf>
    <xf numFmtId="39" fontId="10" fillId="0" borderId="10" xfId="1" applyFont="1" applyFill="1" applyBorder="1" applyAlignment="1">
      <alignment horizontal="distributed" vertical="center"/>
    </xf>
    <xf numFmtId="176" fontId="10" fillId="0" borderId="9" xfId="1" applyNumberFormat="1" applyFont="1" applyFill="1" applyBorder="1" applyAlignment="1" applyProtection="1">
      <alignment horizontal="distributed" vertical="center"/>
    </xf>
    <xf numFmtId="0" fontId="10" fillId="0" borderId="11" xfId="2" applyFont="1" applyFill="1" applyBorder="1" applyAlignment="1">
      <alignment horizontal="distributed" vertical="center"/>
    </xf>
    <xf numFmtId="176" fontId="1" fillId="0" borderId="0" xfId="1" applyNumberFormat="1" applyFill="1" applyBorder="1" applyAlignment="1">
      <alignment vertical="center"/>
    </xf>
    <xf numFmtId="0" fontId="10" fillId="0" borderId="12" xfId="2" applyFont="1" applyFill="1" applyBorder="1" applyAlignment="1">
      <alignment horizontal="distributed" vertical="center"/>
    </xf>
    <xf numFmtId="0" fontId="10" fillId="0" borderId="8" xfId="2" applyFont="1" applyFill="1" applyBorder="1" applyAlignment="1">
      <alignment horizontal="center" vertical="center"/>
    </xf>
    <xf numFmtId="176" fontId="10" fillId="0" borderId="7" xfId="1" applyNumberFormat="1" applyFont="1" applyFill="1" applyBorder="1" applyAlignment="1" applyProtection="1">
      <alignment horizontal="distributed" vertical="center"/>
    </xf>
    <xf numFmtId="176" fontId="10" fillId="0" borderId="7" xfId="1" applyNumberFormat="1" applyFont="1" applyFill="1" applyBorder="1" applyAlignment="1" applyProtection="1">
      <alignment horizontal="center" vertical="center"/>
    </xf>
    <xf numFmtId="176" fontId="10" fillId="0" borderId="8" xfId="1" applyNumberFormat="1" applyFont="1" applyFill="1" applyBorder="1" applyAlignment="1" applyProtection="1">
      <alignment horizontal="distributed" vertical="center"/>
    </xf>
    <xf numFmtId="176" fontId="10" fillId="0" borderId="13" xfId="1" applyNumberFormat="1" applyFont="1" applyFill="1" applyBorder="1" applyAlignment="1" applyProtection="1">
      <alignment horizontal="center" vertical="center"/>
    </xf>
    <xf numFmtId="176" fontId="10" fillId="0" borderId="6" xfId="1" applyNumberFormat="1" applyFont="1" applyFill="1" applyBorder="1" applyAlignment="1" applyProtection="1">
      <alignment vertical="center" shrinkToFit="1"/>
    </xf>
    <xf numFmtId="176" fontId="10" fillId="0" borderId="7" xfId="1" applyNumberFormat="1" applyFont="1" applyFill="1" applyBorder="1" applyAlignment="1" applyProtection="1">
      <alignment vertical="center" shrinkToFit="1"/>
    </xf>
    <xf numFmtId="39" fontId="10" fillId="0" borderId="7" xfId="1" quotePrefix="1" applyFont="1" applyFill="1" applyBorder="1" applyAlignment="1" applyProtection="1">
      <alignment vertical="center"/>
      <protection locked="0"/>
    </xf>
    <xf numFmtId="176" fontId="10" fillId="0" borderId="14" xfId="1" applyNumberFormat="1" applyFont="1" applyFill="1" applyBorder="1" applyAlignment="1" applyProtection="1">
      <alignment vertical="center" shrinkToFit="1"/>
    </xf>
    <xf numFmtId="176" fontId="4" fillId="0" borderId="12" xfId="2" applyNumberFormat="1" applyFont="1" applyFill="1" applyBorder="1" applyAlignment="1">
      <alignment vertical="center" shrinkToFit="1"/>
    </xf>
    <xf numFmtId="176" fontId="10" fillId="0" borderId="8" xfId="1" applyNumberFormat="1" applyFont="1" applyFill="1" applyBorder="1" applyAlignment="1" applyProtection="1">
      <alignment vertical="center" shrinkToFit="1"/>
    </xf>
    <xf numFmtId="39" fontId="10" fillId="0" borderId="8" xfId="1" applyFont="1" applyFill="1" applyBorder="1" applyAlignment="1" applyProtection="1">
      <alignment vertical="center"/>
      <protection locked="0"/>
    </xf>
    <xf numFmtId="176" fontId="10" fillId="0" borderId="13" xfId="1" applyNumberFormat="1" applyFont="1" applyFill="1" applyBorder="1" applyAlignment="1" applyProtection="1">
      <alignment vertical="center" shrinkToFit="1"/>
    </xf>
    <xf numFmtId="176" fontId="10" fillId="0" borderId="12" xfId="1" applyNumberFormat="1" applyFont="1" applyFill="1" applyBorder="1" applyAlignment="1" applyProtection="1">
      <alignment vertical="center" shrinkToFit="1"/>
    </xf>
    <xf numFmtId="176" fontId="4" fillId="0" borderId="15" xfId="2" applyNumberFormat="1" applyFont="1" applyFill="1" applyBorder="1" applyAlignment="1">
      <alignment vertical="center" shrinkToFit="1"/>
    </xf>
    <xf numFmtId="176" fontId="10" fillId="0" borderId="16" xfId="1" applyNumberFormat="1" applyFont="1" applyFill="1" applyBorder="1" applyAlignment="1" applyProtection="1">
      <alignment vertical="center" shrinkToFit="1"/>
    </xf>
    <xf numFmtId="39" fontId="10" fillId="0" borderId="16" xfId="1" quotePrefix="1" applyFont="1" applyFill="1" applyBorder="1" applyAlignment="1" applyProtection="1">
      <alignment vertical="center"/>
      <protection locked="0"/>
    </xf>
    <xf numFmtId="176" fontId="10" fillId="0" borderId="17" xfId="1" applyNumberFormat="1" applyFont="1" applyFill="1" applyBorder="1" applyAlignment="1" applyProtection="1">
      <alignment vertical="center" shrinkToFit="1"/>
    </xf>
    <xf numFmtId="176" fontId="12" fillId="0" borderId="18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vertical="center" shrinkToFit="1"/>
    </xf>
    <xf numFmtId="176" fontId="10" fillId="0" borderId="18" xfId="1" applyNumberFormat="1" applyFont="1" applyFill="1" applyBorder="1" applyAlignment="1" applyProtection="1">
      <alignment horizontal="left" vertical="center"/>
    </xf>
    <xf numFmtId="176" fontId="1" fillId="0" borderId="18" xfId="1" applyNumberForma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 shrinkToFit="1"/>
    </xf>
    <xf numFmtId="176" fontId="10" fillId="0" borderId="0" xfId="1" applyNumberFormat="1" applyFont="1" applyFill="1" applyBorder="1" applyAlignment="1" applyProtection="1">
      <alignment horizontal="left" vertical="center"/>
    </xf>
    <xf numFmtId="176" fontId="10" fillId="0" borderId="0" xfId="1" applyNumberFormat="1" applyFont="1" applyFill="1" applyBorder="1" applyAlignment="1" applyProtection="1">
      <alignment vertical="center"/>
    </xf>
    <xf numFmtId="0" fontId="5" fillId="0" borderId="0" xfId="2" applyFont="1" applyFill="1" applyAlignment="1">
      <alignment horizontal="center" vertical="center"/>
    </xf>
    <xf numFmtId="39" fontId="13" fillId="0" borderId="0" xfId="1" applyFont="1" applyFill="1" applyAlignment="1">
      <alignment horizontal="left" vertical="center"/>
    </xf>
    <xf numFmtId="176" fontId="14" fillId="0" borderId="0" xfId="1" applyNumberFormat="1" applyFont="1" applyFill="1" applyAlignment="1">
      <alignment vertical="center"/>
    </xf>
    <xf numFmtId="39" fontId="5" fillId="0" borderId="0" xfId="1" applyFont="1" applyFill="1" applyAlignment="1">
      <alignment horizontal="centerContinuous" vertical="center"/>
    </xf>
    <xf numFmtId="39" fontId="5" fillId="0" borderId="0" xfId="1" applyFont="1" applyFill="1" applyAlignment="1">
      <alignment horizontal="centerContinuous"/>
    </xf>
    <xf numFmtId="39" fontId="5" fillId="0" borderId="0" xfId="1" applyFont="1" applyFill="1" applyAlignment="1">
      <alignment vertical="center"/>
    </xf>
    <xf numFmtId="39" fontId="1" fillId="0" borderId="0" xfId="1" applyFont="1" applyFill="1" applyAlignment="1">
      <alignment vertical="center"/>
    </xf>
    <xf numFmtId="39" fontId="8" fillId="0" borderId="1" xfId="1" applyFont="1" applyFill="1" applyBorder="1" applyAlignment="1">
      <alignment vertical="center"/>
    </xf>
    <xf numFmtId="39" fontId="7" fillId="0" borderId="1" xfId="1" applyFont="1" applyFill="1" applyBorder="1" applyAlignment="1">
      <alignment vertical="center"/>
    </xf>
    <xf numFmtId="39" fontId="5" fillId="0" borderId="0" xfId="1" applyFont="1" applyFill="1" applyBorder="1" applyAlignment="1">
      <alignment horizontal="centerContinuous" vertical="center"/>
    </xf>
    <xf numFmtId="39" fontId="5" fillId="0" borderId="0" xfId="1" applyFont="1" applyFill="1" applyBorder="1"/>
    <xf numFmtId="39" fontId="5" fillId="0" borderId="0" xfId="1" applyFont="1" applyFill="1" applyBorder="1" applyAlignment="1">
      <alignment vertical="center"/>
    </xf>
    <xf numFmtId="39" fontId="1" fillId="0" borderId="0" xfId="1" applyFont="1" applyFill="1"/>
    <xf numFmtId="176" fontId="10" fillId="0" borderId="2" xfId="1" applyNumberFormat="1" applyFont="1" applyFill="1" applyBorder="1" applyAlignment="1">
      <alignment horizontal="distributed" vertical="center"/>
    </xf>
    <xf numFmtId="49" fontId="10" fillId="0" borderId="3" xfId="1" applyNumberFormat="1" applyFont="1" applyFill="1" applyBorder="1" applyAlignment="1" applyProtection="1">
      <alignment horizontal="distributed" vertical="center" wrapText="1"/>
    </xf>
    <xf numFmtId="49" fontId="10" fillId="0" borderId="3" xfId="2" applyNumberFormat="1" applyFont="1" applyFill="1" applyBorder="1" applyAlignment="1">
      <alignment horizontal="distributed" vertical="center" wrapText="1"/>
    </xf>
    <xf numFmtId="49" fontId="10" fillId="0" borderId="5" xfId="2" applyNumberFormat="1" applyFont="1" applyFill="1" applyBorder="1" applyAlignment="1">
      <alignment horizontal="distributed" vertical="center" wrapText="1"/>
    </xf>
    <xf numFmtId="176" fontId="14" fillId="0" borderId="0" xfId="1" applyNumberFormat="1" applyFont="1" applyFill="1" applyBorder="1" applyAlignment="1">
      <alignment vertical="center"/>
    </xf>
    <xf numFmtId="0" fontId="10" fillId="0" borderId="19" xfId="2" applyFont="1" applyFill="1" applyBorder="1" applyAlignment="1">
      <alignment horizontal="distributed" vertical="center"/>
    </xf>
    <xf numFmtId="49" fontId="10" fillId="0" borderId="9" xfId="1" applyNumberFormat="1" applyFont="1" applyFill="1" applyBorder="1" applyAlignment="1">
      <alignment horizontal="distributed" vertical="center" wrapText="1"/>
    </xf>
    <xf numFmtId="49" fontId="10" fillId="0" borderId="11" xfId="1" applyNumberFormat="1" applyFont="1" applyFill="1" applyBorder="1" applyAlignment="1">
      <alignment horizontal="distributed" vertical="center" wrapText="1"/>
    </xf>
    <xf numFmtId="39" fontId="10" fillId="0" borderId="6" xfId="1" quotePrefix="1" applyFont="1" applyFill="1" applyBorder="1" applyAlignment="1" applyProtection="1">
      <alignment vertical="center"/>
      <protection locked="0"/>
    </xf>
    <xf numFmtId="176" fontId="4" fillId="0" borderId="7" xfId="1" applyNumberFormat="1" applyFont="1" applyFill="1" applyBorder="1" applyAlignment="1" applyProtection="1">
      <alignment vertical="center" shrinkToFit="1"/>
    </xf>
    <xf numFmtId="176" fontId="4" fillId="0" borderId="14" xfId="1" applyNumberFormat="1" applyFont="1" applyFill="1" applyBorder="1" applyAlignment="1" applyProtection="1">
      <alignment horizontal="center" vertical="center" shrinkToFit="1"/>
    </xf>
    <xf numFmtId="39" fontId="10" fillId="0" borderId="12" xfId="1" applyFont="1" applyFill="1" applyBorder="1" applyAlignment="1" applyProtection="1">
      <alignment vertical="center"/>
      <protection locked="0"/>
    </xf>
    <xf numFmtId="176" fontId="4" fillId="0" borderId="8" xfId="1" applyNumberFormat="1" applyFont="1" applyFill="1" applyBorder="1" applyAlignment="1" applyProtection="1">
      <alignment vertical="center" shrinkToFit="1"/>
    </xf>
    <xf numFmtId="176" fontId="4" fillId="0" borderId="13" xfId="1" applyNumberFormat="1" applyFont="1" applyFill="1" applyBorder="1" applyAlignment="1" applyProtection="1">
      <alignment horizontal="center" vertical="center" shrinkToFit="1"/>
    </xf>
    <xf numFmtId="39" fontId="10" fillId="0" borderId="15" xfId="1" quotePrefix="1" applyFont="1" applyFill="1" applyBorder="1" applyAlignment="1" applyProtection="1">
      <alignment vertical="center"/>
      <protection locked="0"/>
    </xf>
    <xf numFmtId="176" fontId="4" fillId="0" borderId="16" xfId="1" applyNumberFormat="1" applyFont="1" applyFill="1" applyBorder="1" applyAlignment="1" applyProtection="1">
      <alignment vertical="center" shrinkToFit="1"/>
    </xf>
    <xf numFmtId="176" fontId="4" fillId="0" borderId="17" xfId="1" applyNumberFormat="1" applyFont="1" applyFill="1" applyBorder="1" applyAlignment="1" applyProtection="1">
      <alignment horizontal="center" vertical="center" shrinkToFit="1"/>
    </xf>
    <xf numFmtId="176" fontId="10" fillId="0" borderId="0" xfId="1" applyNumberFormat="1" applyFont="1" applyFill="1" applyAlignment="1" applyProtection="1">
      <alignment vertical="center"/>
      <protection locked="0"/>
    </xf>
    <xf numFmtId="176" fontId="16" fillId="0" borderId="0" xfId="1" applyNumberFormat="1" applyFont="1" applyFill="1" applyAlignment="1" applyProtection="1">
      <alignment vertical="center"/>
      <protection locked="0"/>
    </xf>
    <xf numFmtId="176" fontId="16" fillId="0" borderId="0" xfId="1" applyNumberFormat="1" applyFont="1" applyFill="1" applyBorder="1" applyAlignment="1" applyProtection="1">
      <alignment vertical="center"/>
      <protection locked="0"/>
    </xf>
    <xf numFmtId="176" fontId="16" fillId="0" borderId="0" xfId="1" applyNumberFormat="1" applyFont="1" applyFill="1" applyBorder="1" applyAlignment="1" applyProtection="1">
      <alignment horizontal="left" vertical="center"/>
      <protection locked="0"/>
    </xf>
    <xf numFmtId="176" fontId="17" fillId="0" borderId="0" xfId="1" applyNumberFormat="1" applyFont="1" applyFill="1" applyBorder="1" applyAlignment="1" applyProtection="1">
      <alignment vertical="center"/>
      <protection locked="0"/>
    </xf>
    <xf numFmtId="176" fontId="17" fillId="0" borderId="0" xfId="1" applyNumberFormat="1" applyFont="1" applyFill="1" applyBorder="1" applyAlignment="1" applyProtection="1">
      <alignment horizontal="left" vertical="center"/>
      <protection locked="0"/>
    </xf>
    <xf numFmtId="176" fontId="10" fillId="0" borderId="17" xfId="1" applyNumberFormat="1" applyFont="1" applyFill="1" applyBorder="1" applyAlignment="1" applyProtection="1">
      <alignment vertical="center" shrinkToFit="1"/>
      <protection locked="0"/>
    </xf>
    <xf numFmtId="176" fontId="10" fillId="0" borderId="16" xfId="1" applyNumberFormat="1" applyFont="1" applyFill="1" applyBorder="1" applyAlignment="1" applyProtection="1">
      <alignment vertical="center" shrinkToFit="1"/>
      <protection locked="0"/>
    </xf>
    <xf numFmtId="0" fontId="10" fillId="0" borderId="15" xfId="3" applyFont="1" applyFill="1" applyBorder="1" applyAlignment="1" applyProtection="1">
      <alignment vertical="center" shrinkToFit="1"/>
      <protection hidden="1"/>
    </xf>
    <xf numFmtId="176" fontId="10" fillId="0" borderId="13" xfId="1" applyNumberFormat="1" applyFont="1" applyFill="1" applyBorder="1" applyAlignment="1" applyProtection="1">
      <alignment vertical="center" shrinkToFit="1"/>
      <protection locked="0"/>
    </xf>
    <xf numFmtId="176" fontId="10" fillId="0" borderId="8" xfId="1" applyNumberFormat="1" applyFont="1" applyFill="1" applyBorder="1" applyAlignment="1" applyProtection="1">
      <alignment vertical="center" shrinkToFit="1"/>
      <protection locked="0"/>
    </xf>
    <xf numFmtId="0" fontId="10" fillId="0" borderId="12" xfId="3" applyFont="1" applyFill="1" applyBorder="1" applyAlignment="1" applyProtection="1">
      <alignment vertical="center" shrinkToFit="1"/>
      <protection hidden="1"/>
    </xf>
    <xf numFmtId="0" fontId="10" fillId="0" borderId="12" xfId="3" quotePrefix="1" applyFont="1" applyFill="1" applyBorder="1" applyAlignment="1" applyProtection="1">
      <alignment vertical="center" shrinkToFit="1"/>
      <protection hidden="1"/>
    </xf>
    <xf numFmtId="0" fontId="19" fillId="0" borderId="12" xfId="3" applyFont="1" applyFill="1" applyBorder="1" applyAlignment="1" applyProtection="1">
      <alignment vertical="center" shrinkToFit="1"/>
      <protection hidden="1"/>
    </xf>
    <xf numFmtId="176" fontId="10" fillId="0" borderId="11" xfId="1" applyNumberFormat="1" applyFont="1" applyFill="1" applyBorder="1" applyAlignment="1" applyProtection="1">
      <alignment horizontal="distributed" vertical="center" shrinkToFit="1"/>
      <protection locked="0"/>
    </xf>
    <xf numFmtId="176" fontId="10" fillId="0" borderId="9" xfId="1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9" xfId="2" applyFont="1" applyFill="1" applyBorder="1" applyAlignment="1">
      <alignment horizontal="distributed" vertical="center" shrinkToFit="1"/>
    </xf>
    <xf numFmtId="0" fontId="16" fillId="0" borderId="5" xfId="2" applyFont="1" applyFill="1" applyBorder="1" applyAlignment="1">
      <alignment horizontal="distributed" vertical="center" shrinkToFit="1"/>
    </xf>
    <xf numFmtId="176" fontId="10" fillId="0" borderId="3" xfId="1" applyNumberFormat="1" applyFont="1" applyFill="1" applyBorder="1" applyAlignment="1" applyProtection="1">
      <alignment horizontal="distributed" vertical="center" shrinkToFit="1"/>
      <protection locked="0"/>
    </xf>
    <xf numFmtId="39" fontId="10" fillId="0" borderId="3" xfId="1" applyFont="1" applyFill="1" applyBorder="1" applyAlignment="1" applyProtection="1">
      <alignment horizontal="distributed" vertical="center" shrinkToFit="1"/>
      <protection locked="0"/>
    </xf>
    <xf numFmtId="176" fontId="10" fillId="0" borderId="2" xfId="1" applyNumberFormat="1" applyFont="1" applyFill="1" applyBorder="1" applyAlignment="1" applyProtection="1">
      <alignment horizontal="distributed" vertical="center" shrinkToFit="1"/>
      <protection locked="0"/>
    </xf>
    <xf numFmtId="39" fontId="20" fillId="0" borderId="0" xfId="1" applyFont="1" applyFill="1" applyAlignment="1" applyProtection="1">
      <alignment vertical="center"/>
      <protection locked="0"/>
    </xf>
    <xf numFmtId="39" fontId="5" fillId="0" borderId="0" xfId="1" applyFont="1" applyFill="1" applyBorder="1" applyAlignment="1" applyProtection="1">
      <alignment horizontal="right"/>
      <protection locked="0"/>
    </xf>
    <xf numFmtId="0" fontId="7" fillId="0" borderId="1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39" fontId="7" fillId="0" borderId="1" xfId="1" applyFont="1" applyFill="1" applyBorder="1" applyAlignment="1" applyProtection="1">
      <alignment horizontal="center" vertical="center"/>
      <protection locked="0"/>
    </xf>
    <xf numFmtId="39" fontId="14" fillId="0" borderId="0" xfId="1" applyFont="1" applyFill="1" applyAlignment="1" applyProtection="1">
      <alignment vertical="center"/>
      <protection locked="0"/>
    </xf>
    <xf numFmtId="0" fontId="5" fillId="0" borderId="0" xfId="2" applyFill="1" applyAlignment="1">
      <alignment vertical="center"/>
    </xf>
    <xf numFmtId="39" fontId="21" fillId="0" borderId="0" xfId="1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Alignment="1">
      <alignment horizontal="center" vertical="center"/>
    </xf>
    <xf numFmtId="176" fontId="22" fillId="0" borderId="0" xfId="1" applyNumberFormat="1" applyFont="1" applyFill="1" applyAlignment="1" applyProtection="1">
      <alignment horizontal="center" vertical="center"/>
      <protection locked="0"/>
    </xf>
    <xf numFmtId="176" fontId="13" fillId="0" borderId="0" xfId="1" applyNumberFormat="1" applyFont="1" applyFill="1" applyAlignment="1" applyProtection="1">
      <alignment horizontal="right" vertical="center"/>
      <protection locked="0"/>
    </xf>
    <xf numFmtId="0" fontId="5" fillId="0" borderId="0" xfId="2" applyFill="1" applyAlignment="1">
      <alignment horizontal="right" vertical="center"/>
    </xf>
    <xf numFmtId="49" fontId="22" fillId="0" borderId="0" xfId="2" applyNumberFormat="1" applyFont="1" applyFill="1" applyAlignment="1">
      <alignment horizontal="right" vertical="center"/>
    </xf>
    <xf numFmtId="49" fontId="5" fillId="0" borderId="0" xfId="2" applyNumberFormat="1" applyAlignment="1">
      <alignment horizontal="right" vertical="center"/>
    </xf>
    <xf numFmtId="179" fontId="6" fillId="0" borderId="0" xfId="1" applyNumberFormat="1" applyFont="1" applyFill="1" applyAlignment="1" applyProtection="1">
      <alignment horizontal="center" vertical="center"/>
      <protection locked="0"/>
    </xf>
    <xf numFmtId="0" fontId="23" fillId="0" borderId="0" xfId="2" applyFont="1" applyFill="1" applyAlignment="1">
      <alignment horizontal="center" vertical="center"/>
    </xf>
    <xf numFmtId="176" fontId="24" fillId="0" borderId="0" xfId="1" applyNumberFormat="1" applyFont="1" applyFill="1" applyAlignment="1" applyProtection="1">
      <alignment vertical="center"/>
      <protection locked="0"/>
    </xf>
    <xf numFmtId="176" fontId="14" fillId="0" borderId="0" xfId="1" applyNumberFormat="1" applyFont="1" applyFill="1" applyAlignment="1" applyProtection="1">
      <alignment vertical="center"/>
      <protection locked="0"/>
    </xf>
    <xf numFmtId="39" fontId="21" fillId="0" borderId="0" xfId="1" applyFont="1" applyFill="1" applyBorder="1" applyAlignment="1" applyProtection="1">
      <alignment horizontal="left" vertical="center"/>
      <protection locked="0"/>
    </xf>
    <xf numFmtId="0" fontId="21" fillId="0" borderId="0" xfId="2" applyFont="1" applyFill="1" applyAlignment="1">
      <alignment horizontal="center" vertical="center"/>
    </xf>
    <xf numFmtId="179" fontId="21" fillId="0" borderId="0" xfId="2" applyNumberFormat="1" applyFont="1" applyFill="1" applyAlignment="1">
      <alignment horizontal="center" vertical="center"/>
    </xf>
    <xf numFmtId="49" fontId="21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 vertical="center"/>
    </xf>
    <xf numFmtId="49" fontId="21" fillId="0" borderId="0" xfId="2" applyNumberFormat="1" applyFont="1" applyFill="1" applyAlignment="1">
      <alignment horizontal="left" vertical="center"/>
    </xf>
    <xf numFmtId="179" fontId="14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horizontal="right" vertical="center"/>
      <protection locked="0"/>
    </xf>
    <xf numFmtId="0" fontId="5" fillId="0" borderId="0" xfId="2" applyFont="1" applyFill="1" applyAlignment="1">
      <alignment horizontal="right" vertical="center"/>
    </xf>
    <xf numFmtId="0" fontId="5" fillId="0" borderId="0" xfId="2" applyAlignment="1">
      <alignment vertical="center"/>
    </xf>
    <xf numFmtId="39" fontId="7" fillId="0" borderId="0" xfId="1" applyFont="1" applyFill="1" applyBorder="1" applyAlignment="1" applyProtection="1">
      <alignment horizontal="left" vertical="center"/>
      <protection locked="0"/>
    </xf>
    <xf numFmtId="39" fontId="5" fillId="0" borderId="0" xfId="1" applyFont="1" applyFill="1" applyAlignment="1" applyProtection="1">
      <alignment horizontal="centerContinuous" vertical="center"/>
      <protection locked="0"/>
    </xf>
    <xf numFmtId="179" fontId="5" fillId="0" borderId="0" xfId="1" applyNumberFormat="1" applyFont="1" applyFill="1" applyAlignment="1" applyProtection="1">
      <alignment horizontal="centerContinuous" vertical="center"/>
      <protection locked="0"/>
    </xf>
    <xf numFmtId="49" fontId="5" fillId="0" borderId="0" xfId="1" applyNumberFormat="1" applyFont="1" applyFill="1" applyAlignment="1" applyProtection="1">
      <alignment horizontal="right" vertical="center"/>
      <protection locked="0"/>
    </xf>
    <xf numFmtId="49" fontId="5" fillId="0" borderId="0" xfId="1" applyNumberFormat="1" applyFont="1" applyFill="1" applyBorder="1" applyAlignment="1" applyProtection="1">
      <alignment horizontal="right" vertical="center"/>
      <protection locked="0"/>
    </xf>
    <xf numFmtId="49" fontId="7" fillId="0" borderId="1" xfId="1" applyNumberFormat="1" applyFont="1" applyFill="1" applyBorder="1" applyAlignment="1" applyProtection="1">
      <alignment horizontal="right" vertical="center"/>
      <protection locked="0"/>
    </xf>
    <xf numFmtId="179" fontId="5" fillId="0" borderId="0" xfId="1" applyNumberFormat="1" applyFont="1" applyFill="1" applyAlignment="1" applyProtection="1">
      <alignment vertical="center"/>
      <protection locked="0"/>
    </xf>
    <xf numFmtId="176" fontId="5" fillId="0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1" xfId="2" applyFont="1" applyFill="1" applyBorder="1" applyAlignment="1">
      <alignment horizontal="right" vertical="center"/>
    </xf>
    <xf numFmtId="0" fontId="5" fillId="0" borderId="1" xfId="2" applyFill="1" applyBorder="1" applyAlignment="1">
      <alignment vertical="center"/>
    </xf>
    <xf numFmtId="49" fontId="10" fillId="0" borderId="2" xfId="2" applyNumberFormat="1" applyFont="1" applyFill="1" applyBorder="1" applyAlignment="1">
      <alignment horizontal="distributed" vertical="center"/>
    </xf>
    <xf numFmtId="49" fontId="10" fillId="0" borderId="3" xfId="1" applyNumberFormat="1" applyFont="1" applyFill="1" applyBorder="1" applyAlignment="1" applyProtection="1">
      <alignment horizontal="distributed" vertical="center" shrinkToFit="1"/>
      <protection locked="0"/>
    </xf>
    <xf numFmtId="49" fontId="16" fillId="0" borderId="3" xfId="2" applyNumberFormat="1" applyFont="1" applyFill="1" applyBorder="1" applyAlignment="1">
      <alignment horizontal="distributed" vertical="center" shrinkToFit="1"/>
    </xf>
    <xf numFmtId="49" fontId="10" fillId="0" borderId="3" xfId="1" applyNumberFormat="1" applyFont="1" applyFill="1" applyBorder="1" applyAlignment="1" applyProtection="1">
      <alignment horizontal="distributed" vertical="center" wrapText="1" shrinkToFit="1"/>
      <protection locked="0"/>
    </xf>
    <xf numFmtId="49" fontId="10" fillId="0" borderId="3" xfId="1" quotePrefix="1" applyNumberFormat="1" applyFont="1" applyFill="1" applyBorder="1" applyAlignment="1" applyProtection="1">
      <alignment horizontal="distributed" vertical="center" wrapText="1" shrinkToFit="1"/>
      <protection locked="0"/>
    </xf>
    <xf numFmtId="49" fontId="10" fillId="0" borderId="3" xfId="2" applyNumberFormat="1" applyFont="1" applyFill="1" applyBorder="1" applyAlignment="1">
      <alignment horizontal="distributed" vertical="center" wrapText="1" shrinkToFit="1"/>
    </xf>
    <xf numFmtId="49" fontId="10" fillId="0" borderId="5" xfId="2" applyNumberFormat="1" applyFont="1" applyFill="1" applyBorder="1" applyAlignment="1">
      <alignment horizontal="distributed" vertical="center" wrapText="1" shrinkToFit="1"/>
    </xf>
    <xf numFmtId="49" fontId="10" fillId="0" borderId="3" xfId="1" applyNumberFormat="1" applyFont="1" applyFill="1" applyBorder="1" applyAlignment="1" applyProtection="1">
      <alignment horizontal="distributed" vertical="center"/>
      <protection locked="0"/>
    </xf>
    <xf numFmtId="49" fontId="10" fillId="0" borderId="5" xfId="2" applyNumberFormat="1" applyFont="1" applyFill="1" applyBorder="1" applyAlignment="1">
      <alignment horizontal="distributed" vertical="center" shrinkToFit="1"/>
    </xf>
    <xf numFmtId="49" fontId="10" fillId="0" borderId="6" xfId="2" applyNumberFormat="1" applyFont="1" applyFill="1" applyBorder="1" applyAlignment="1">
      <alignment horizontal="distributed" vertical="center"/>
    </xf>
    <xf numFmtId="49" fontId="10" fillId="0" borderId="7" xfId="1" applyNumberFormat="1" applyFont="1" applyFill="1" applyBorder="1" applyAlignment="1" applyProtection="1">
      <alignment horizontal="distributed" vertical="center" shrinkToFit="1"/>
      <protection locked="0"/>
    </xf>
    <xf numFmtId="49" fontId="10" fillId="0" borderId="7" xfId="2" applyNumberFormat="1" applyFont="1" applyFill="1" applyBorder="1" applyAlignment="1">
      <alignment horizontal="distributed" vertical="center" shrinkToFit="1"/>
    </xf>
    <xf numFmtId="49" fontId="10" fillId="0" borderId="9" xfId="1" applyNumberFormat="1" applyFont="1" applyFill="1" applyBorder="1" applyAlignment="1" applyProtection="1">
      <alignment horizontal="distributed" vertical="center" shrinkToFit="1"/>
      <protection locked="0"/>
    </xf>
    <xf numFmtId="49" fontId="10" fillId="0" borderId="9" xfId="2" applyNumberFormat="1" applyFont="1" applyFill="1" applyBorder="1" applyAlignment="1">
      <alignment horizontal="distributed" vertical="center" shrinkToFit="1"/>
    </xf>
    <xf numFmtId="49" fontId="10" fillId="0" borderId="14" xfId="2" applyNumberFormat="1" applyFont="1" applyFill="1" applyBorder="1" applyAlignment="1">
      <alignment horizontal="distributed" vertical="center" shrinkToFit="1"/>
    </xf>
    <xf numFmtId="49" fontId="10" fillId="0" borderId="7" xfId="1" applyNumberFormat="1" applyFont="1" applyFill="1" applyBorder="1" applyAlignment="1" applyProtection="1">
      <alignment horizontal="distributed" vertical="center"/>
      <protection locked="0"/>
    </xf>
    <xf numFmtId="0" fontId="10" fillId="0" borderId="6" xfId="3" applyFont="1" applyFill="1" applyBorder="1" applyAlignment="1" applyProtection="1">
      <alignment vertical="center"/>
      <protection hidden="1"/>
    </xf>
    <xf numFmtId="176" fontId="10" fillId="0" borderId="7" xfId="1" applyNumberFormat="1" applyFont="1" applyFill="1" applyBorder="1" applyAlignment="1" applyProtection="1">
      <alignment vertical="center" shrinkToFit="1"/>
      <protection locked="0"/>
    </xf>
    <xf numFmtId="2" fontId="10" fillId="0" borderId="7" xfId="1" applyNumberFormat="1" applyFont="1" applyFill="1" applyBorder="1" applyAlignment="1" applyProtection="1">
      <alignment vertical="center" shrinkToFit="1"/>
      <protection locked="0"/>
    </xf>
    <xf numFmtId="2" fontId="10" fillId="0" borderId="8" xfId="1" applyNumberFormat="1" applyFont="1" applyFill="1" applyBorder="1" applyAlignment="1" applyProtection="1">
      <alignment vertical="center" shrinkToFit="1"/>
      <protection locked="0"/>
    </xf>
    <xf numFmtId="179" fontId="10" fillId="0" borderId="8" xfId="1" applyNumberFormat="1" applyFont="1" applyFill="1" applyBorder="1" applyAlignment="1" applyProtection="1">
      <alignment vertical="center" shrinkToFit="1"/>
      <protection locked="0"/>
    </xf>
    <xf numFmtId="2" fontId="10" fillId="0" borderId="14" xfId="1" applyNumberFormat="1" applyFont="1" applyFill="1" applyBorder="1" applyAlignment="1" applyProtection="1">
      <alignment vertical="center" shrinkToFit="1"/>
      <protection locked="0"/>
    </xf>
    <xf numFmtId="176" fontId="10" fillId="0" borderId="7" xfId="1" applyNumberFormat="1" applyFont="1" applyFill="1" applyBorder="1" applyAlignment="1" applyProtection="1">
      <alignment vertical="center"/>
      <protection locked="0"/>
    </xf>
    <xf numFmtId="0" fontId="10" fillId="0" borderId="12" xfId="3" applyFont="1" applyFill="1" applyBorder="1" applyAlignment="1" applyProtection="1">
      <alignment vertical="center"/>
      <protection hidden="1"/>
    </xf>
    <xf numFmtId="2" fontId="10" fillId="0" borderId="13" xfId="1" applyNumberFormat="1" applyFont="1" applyFill="1" applyBorder="1" applyAlignment="1" applyProtection="1">
      <alignment vertical="center" shrinkToFit="1"/>
      <protection locked="0"/>
    </xf>
    <xf numFmtId="176" fontId="10" fillId="0" borderId="8" xfId="1" applyNumberFormat="1" applyFont="1" applyFill="1" applyBorder="1" applyAlignment="1" applyProtection="1">
      <alignment vertical="center"/>
      <protection locked="0"/>
    </xf>
    <xf numFmtId="0" fontId="19" fillId="0" borderId="12" xfId="3" applyFont="1" applyFill="1" applyBorder="1" applyAlignment="1" applyProtection="1">
      <alignment vertical="center"/>
      <protection hidden="1"/>
    </xf>
    <xf numFmtId="0" fontId="10" fillId="0" borderId="12" xfId="3" quotePrefix="1" applyFont="1" applyFill="1" applyBorder="1" applyAlignment="1" applyProtection="1">
      <alignment vertical="center"/>
      <protection hidden="1"/>
    </xf>
    <xf numFmtId="0" fontId="10" fillId="0" borderId="15" xfId="3" applyFont="1" applyFill="1" applyBorder="1" applyAlignment="1" applyProtection="1">
      <alignment vertical="center"/>
      <protection hidden="1"/>
    </xf>
    <xf numFmtId="2" fontId="10" fillId="0" borderId="16" xfId="1" applyNumberFormat="1" applyFont="1" applyFill="1" applyBorder="1" applyAlignment="1" applyProtection="1">
      <alignment vertical="center" shrinkToFit="1"/>
      <protection locked="0"/>
    </xf>
    <xf numFmtId="179" fontId="10" fillId="0" borderId="16" xfId="1" applyNumberFormat="1" applyFont="1" applyFill="1" applyBorder="1" applyAlignment="1" applyProtection="1">
      <alignment vertical="center" shrinkToFit="1"/>
      <protection locked="0"/>
    </xf>
    <xf numFmtId="2" fontId="10" fillId="0" borderId="17" xfId="1" applyNumberFormat="1" applyFont="1" applyFill="1" applyBorder="1" applyAlignment="1" applyProtection="1">
      <alignment vertical="center" shrinkToFit="1"/>
      <protection locked="0"/>
    </xf>
    <xf numFmtId="176" fontId="10" fillId="0" borderId="16" xfId="1" applyNumberFormat="1" applyFont="1" applyFill="1" applyBorder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vertical="center"/>
      <protection locked="0"/>
    </xf>
    <xf numFmtId="179" fontId="5" fillId="0" borderId="0" xfId="1" applyNumberFormat="1" applyFont="1" applyFill="1" applyBorder="1" applyAlignment="1" applyProtection="1">
      <alignment vertical="center"/>
      <protection locked="0"/>
    </xf>
    <xf numFmtId="176" fontId="14" fillId="0" borderId="0" xfId="1" applyNumberFormat="1" applyFont="1" applyFill="1" applyBorder="1" applyAlignment="1" applyProtection="1">
      <alignment vertical="center"/>
      <protection locked="0"/>
    </xf>
    <xf numFmtId="179" fontId="14" fillId="0" borderId="0" xfId="1" applyNumberFormat="1" applyFont="1" applyFill="1" applyBorder="1" applyAlignment="1" applyProtection="1">
      <alignment vertical="center"/>
      <protection locked="0"/>
    </xf>
    <xf numFmtId="177" fontId="14" fillId="0" borderId="0" xfId="1" applyNumberFormat="1" applyFont="1" applyFill="1" applyAlignment="1" applyProtection="1">
      <alignment vertical="center"/>
      <protection locked="0"/>
    </xf>
    <xf numFmtId="177" fontId="5" fillId="0" borderId="0" xfId="1" applyNumberFormat="1" applyFont="1" applyFill="1" applyAlignment="1" applyProtection="1">
      <alignment vertical="center"/>
      <protection locked="0"/>
    </xf>
    <xf numFmtId="2" fontId="10" fillId="0" borderId="16" xfId="1" applyNumberFormat="1" applyFont="1" applyFill="1" applyBorder="1" applyAlignment="1" applyProtection="1">
      <alignment horizontal="right" vertical="center" shrinkToFit="1"/>
      <protection locked="0"/>
    </xf>
    <xf numFmtId="177" fontId="10" fillId="0" borderId="8" xfId="1" applyNumberFormat="1" applyFont="1" applyFill="1" applyBorder="1" applyAlignment="1" applyProtection="1">
      <alignment vertical="center" shrinkToFit="1"/>
      <protection locked="0"/>
    </xf>
    <xf numFmtId="180" fontId="10" fillId="0" borderId="8" xfId="1" applyNumberFormat="1" applyFont="1" applyFill="1" applyBorder="1" applyAlignment="1" applyProtection="1">
      <alignment vertical="center" shrinkToFit="1"/>
      <protection locked="0"/>
    </xf>
    <xf numFmtId="177" fontId="10" fillId="0" borderId="7" xfId="1" applyNumberFormat="1" applyFont="1" applyFill="1" applyBorder="1" applyAlignment="1" applyProtection="1">
      <alignment vertical="center" shrinkToFit="1"/>
      <protection locked="0"/>
    </xf>
    <xf numFmtId="177" fontId="10" fillId="0" borderId="7" xfId="2" applyNumberFormat="1" applyFont="1" applyFill="1" applyBorder="1" applyAlignment="1">
      <alignment horizontal="distributed" vertical="center" shrinkToFit="1"/>
    </xf>
    <xf numFmtId="0" fontId="5" fillId="0" borderId="1" xfId="2" applyBorder="1" applyAlignment="1"/>
    <xf numFmtId="49" fontId="7" fillId="0" borderId="1" xfId="1" applyNumberFormat="1" applyFont="1" applyFill="1" applyBorder="1" applyAlignment="1" applyProtection="1">
      <alignment horizontal="left" vertical="center"/>
      <protection locked="0"/>
    </xf>
    <xf numFmtId="177" fontId="7" fillId="0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Alignment="1">
      <alignment horizontal="right" vertical="center"/>
    </xf>
    <xf numFmtId="49" fontId="21" fillId="0" borderId="0" xfId="2" applyNumberFormat="1" applyFont="1" applyFill="1" applyAlignment="1">
      <alignment horizontal="right" vertical="center"/>
    </xf>
    <xf numFmtId="49" fontId="21" fillId="0" borderId="0" xfId="1" applyNumberFormat="1" applyFont="1" applyFill="1" applyAlignment="1" applyProtection="1">
      <alignment horizontal="right" vertical="center"/>
      <protection locked="0"/>
    </xf>
    <xf numFmtId="0" fontId="23" fillId="0" borderId="0" xfId="2" applyFont="1" applyAlignment="1">
      <alignment horizontal="left" vertical="center"/>
    </xf>
    <xf numFmtId="49" fontId="22" fillId="0" borderId="0" xfId="2" applyNumberFormat="1" applyFont="1" applyAlignment="1">
      <alignment horizontal="left" vertical="center"/>
    </xf>
    <xf numFmtId="49" fontId="22" fillId="0" borderId="0" xfId="2" applyNumberFormat="1" applyFont="1" applyAlignment="1">
      <alignment horizontal="right" vertical="center"/>
    </xf>
    <xf numFmtId="49" fontId="6" fillId="0" borderId="0" xfId="2" applyNumberFormat="1" applyFont="1" applyAlignment="1">
      <alignment horizontal="right" vertical="center"/>
    </xf>
    <xf numFmtId="0" fontId="13" fillId="0" borderId="0" xfId="4" applyFont="1" applyFill="1" applyAlignment="1">
      <alignment horizontal="center" vertical="center"/>
    </xf>
    <xf numFmtId="0" fontId="13" fillId="0" borderId="0" xfId="4" applyFont="1" applyFill="1" applyAlignment="1">
      <alignment horizontal="right" vertical="center"/>
    </xf>
    <xf numFmtId="0" fontId="22" fillId="0" borderId="0" xfId="4" applyFont="1" applyFill="1" applyAlignment="1">
      <alignment horizontal="right" vertical="center"/>
    </xf>
    <xf numFmtId="0" fontId="22" fillId="0" borderId="0" xfId="4" applyFont="1" applyFill="1" applyAlignment="1">
      <alignment horizontal="center" vertical="center"/>
    </xf>
    <xf numFmtId="0" fontId="14" fillId="0" borderId="0" xfId="4" applyFill="1">
      <alignment vertical="center"/>
    </xf>
    <xf numFmtId="0" fontId="6" fillId="0" borderId="0" xfId="4" applyFont="1" applyFill="1" applyAlignment="1">
      <alignment horizontal="center" vertical="top"/>
    </xf>
    <xf numFmtId="0" fontId="6" fillId="0" borderId="0" xfId="4" applyFont="1" applyFill="1" applyAlignment="1">
      <alignment horizontal="center" vertical="center"/>
    </xf>
    <xf numFmtId="0" fontId="21" fillId="0" borderId="0" xfId="4" applyFont="1" applyFill="1" applyAlignment="1">
      <alignment horizontal="right" vertical="center"/>
    </xf>
    <xf numFmtId="0" fontId="25" fillId="0" borderId="0" xfId="4" applyFont="1" applyFill="1" applyAlignment="1">
      <alignment horizontal="right" vertical="center"/>
    </xf>
    <xf numFmtId="0" fontId="21" fillId="0" borderId="0" xfId="4" applyFont="1" applyFill="1" applyAlignment="1">
      <alignment horizontal="left" vertical="center"/>
    </xf>
    <xf numFmtId="0" fontId="25" fillId="0" borderId="0" xfId="4" applyFont="1" applyFill="1" applyAlignment="1">
      <alignment horizontal="left" vertical="center"/>
    </xf>
    <xf numFmtId="0" fontId="5" fillId="0" borderId="0" xfId="4" applyFont="1" applyFill="1" applyAlignment="1">
      <alignment horizontal="left" vertical="center" indent="11"/>
    </xf>
    <xf numFmtId="0" fontId="5" fillId="0" borderId="0" xfId="4" applyFont="1" applyFill="1">
      <alignment vertical="center"/>
    </xf>
    <xf numFmtId="0" fontId="14" fillId="0" borderId="0" xfId="4" applyFill="1" applyAlignment="1">
      <alignment horizontal="right" vertical="center"/>
    </xf>
    <xf numFmtId="0" fontId="7" fillId="0" borderId="1" xfId="4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Alignment="1">
      <alignment horizontal="right" vertical="center"/>
    </xf>
    <xf numFmtId="180" fontId="14" fillId="0" borderId="2" xfId="4" applyNumberFormat="1" applyFont="1" applyFill="1" applyBorder="1" applyAlignment="1">
      <alignment horizontal="distributed" vertical="center" wrapText="1"/>
    </xf>
    <xf numFmtId="180" fontId="14" fillId="0" borderId="3" xfId="4" applyNumberFormat="1" applyFont="1" applyFill="1" applyBorder="1" applyAlignment="1">
      <alignment horizontal="distributed" vertical="center" wrapText="1"/>
    </xf>
    <xf numFmtId="180" fontId="14" fillId="0" borderId="3" xfId="4" applyNumberFormat="1" applyFont="1" applyFill="1" applyBorder="1" applyAlignment="1">
      <alignment horizontal="center" vertical="center" wrapText="1"/>
    </xf>
    <xf numFmtId="180" fontId="14" fillId="0" borderId="4" xfId="4" applyNumberFormat="1" applyFont="1" applyFill="1" applyBorder="1" applyAlignment="1">
      <alignment horizontal="center" vertical="center" wrapText="1"/>
    </xf>
    <xf numFmtId="180" fontId="14" fillId="0" borderId="5" xfId="4" applyNumberFormat="1" applyFont="1" applyFill="1" applyBorder="1" applyAlignment="1">
      <alignment horizontal="center" vertical="center" wrapText="1"/>
    </xf>
    <xf numFmtId="180" fontId="14" fillId="0" borderId="19" xfId="4" applyNumberFormat="1" applyFont="1" applyFill="1" applyBorder="1" applyAlignment="1">
      <alignment horizontal="distributed" vertical="center" wrapText="1"/>
    </xf>
    <xf numFmtId="180" fontId="14" fillId="0" borderId="9" xfId="4" applyNumberFormat="1" applyFont="1" applyFill="1" applyBorder="1" applyAlignment="1">
      <alignment horizontal="distributed" vertical="center" wrapText="1"/>
    </xf>
    <xf numFmtId="180" fontId="14" fillId="0" borderId="9" xfId="4" applyNumberFormat="1" applyFont="1" applyFill="1" applyBorder="1" applyAlignment="1">
      <alignment horizontal="center" vertical="center" wrapText="1"/>
    </xf>
    <xf numFmtId="180" fontId="14" fillId="0" borderId="9" xfId="4" applyNumberFormat="1" applyFont="1" applyFill="1" applyBorder="1" applyAlignment="1">
      <alignment horizontal="center" vertical="center" wrapText="1"/>
    </xf>
    <xf numFmtId="180" fontId="14" fillId="0" borderId="10" xfId="4" applyNumberFormat="1" applyFont="1" applyFill="1" applyBorder="1" applyAlignment="1">
      <alignment horizontal="center" vertical="center" wrapText="1"/>
    </xf>
    <xf numFmtId="180" fontId="14" fillId="0" borderId="11" xfId="4" applyNumberFormat="1" applyFont="1" applyFill="1" applyBorder="1" applyAlignment="1">
      <alignment horizontal="center" vertical="center" wrapText="1"/>
    </xf>
    <xf numFmtId="180" fontId="10" fillId="0" borderId="6" xfId="4" applyNumberFormat="1" applyFont="1" applyFill="1" applyBorder="1" applyAlignment="1">
      <alignment vertical="center" wrapText="1"/>
    </xf>
    <xf numFmtId="180" fontId="10" fillId="0" borderId="7" xfId="4" applyNumberFormat="1" applyFont="1" applyFill="1" applyBorder="1" applyAlignment="1">
      <alignment vertical="center" shrinkToFit="1"/>
    </xf>
    <xf numFmtId="180" fontId="10" fillId="0" borderId="7" xfId="5" applyNumberFormat="1" applyFont="1" applyFill="1" applyBorder="1" applyAlignment="1">
      <alignment vertical="center" shrinkToFit="1"/>
    </xf>
    <xf numFmtId="180" fontId="10" fillId="0" borderId="20" xfId="4" applyNumberFormat="1" applyFont="1" applyFill="1" applyBorder="1" applyAlignment="1">
      <alignment vertical="center" shrinkToFit="1"/>
    </xf>
    <xf numFmtId="180" fontId="10" fillId="0" borderId="14" xfId="4" applyNumberFormat="1" applyFont="1" applyFill="1" applyBorder="1" applyAlignment="1">
      <alignment vertical="center" shrinkToFit="1"/>
    </xf>
    <xf numFmtId="180" fontId="10" fillId="0" borderId="12" xfId="4" applyNumberFormat="1" applyFont="1" applyFill="1" applyBorder="1" applyAlignment="1">
      <alignment vertical="center" wrapText="1"/>
    </xf>
    <xf numFmtId="180" fontId="10" fillId="0" borderId="8" xfId="5" applyNumberFormat="1" applyFont="1" applyFill="1" applyBorder="1" applyAlignment="1">
      <alignment vertical="center" shrinkToFit="1"/>
    </xf>
    <xf numFmtId="180" fontId="10" fillId="0" borderId="21" xfId="5" applyNumberFormat="1" applyFont="1" applyFill="1" applyBorder="1" applyAlignment="1">
      <alignment vertical="center" shrinkToFit="1"/>
    </xf>
    <xf numFmtId="180" fontId="10" fillId="0" borderId="13" xfId="5" applyNumberFormat="1" applyFont="1" applyFill="1" applyBorder="1" applyAlignment="1">
      <alignment vertical="center" shrinkToFit="1"/>
    </xf>
    <xf numFmtId="180" fontId="10" fillId="0" borderId="8" xfId="4" applyNumberFormat="1" applyFont="1" applyFill="1" applyBorder="1" applyAlignment="1">
      <alignment vertical="center" shrinkToFit="1"/>
    </xf>
    <xf numFmtId="180" fontId="10" fillId="0" borderId="21" xfId="4" applyNumberFormat="1" applyFont="1" applyFill="1" applyBorder="1" applyAlignment="1">
      <alignment vertical="center" shrinkToFit="1"/>
    </xf>
    <xf numFmtId="180" fontId="10" fillId="0" borderId="13" xfId="4" applyNumberFormat="1" applyFont="1" applyFill="1" applyBorder="1" applyAlignment="1">
      <alignment vertical="center" shrinkToFit="1"/>
    </xf>
    <xf numFmtId="180" fontId="10" fillId="0" borderId="15" xfId="4" applyNumberFormat="1" applyFont="1" applyFill="1" applyBorder="1" applyAlignment="1">
      <alignment vertical="center" wrapText="1"/>
    </xf>
    <xf numFmtId="180" fontId="10" fillId="0" borderId="16" xfId="4" applyNumberFormat="1" applyFont="1" applyFill="1" applyBorder="1" applyAlignment="1">
      <alignment vertical="center" shrinkToFit="1"/>
    </xf>
    <xf numFmtId="180" fontId="10" fillId="0" borderId="22" xfId="4" applyNumberFormat="1" applyFont="1" applyFill="1" applyBorder="1" applyAlignment="1">
      <alignment vertical="center" shrinkToFit="1"/>
    </xf>
    <xf numFmtId="180" fontId="10" fillId="0" borderId="17" xfId="4" applyNumberFormat="1" applyFont="1" applyFill="1" applyBorder="1" applyAlignment="1">
      <alignment vertical="center" shrinkToFit="1"/>
    </xf>
  </cellXfs>
  <cellStyles count="6">
    <cellStyle name="一般" xfId="0" builtinId="0"/>
    <cellStyle name="一般 2" xfId="2"/>
    <cellStyle name="一般 3" xfId="4"/>
    <cellStyle name="一般_附屬單位查核意見表(非營業)" xfId="3"/>
    <cellStyle name="一般_附屬單位綜計表-決算91" xfId="1"/>
    <cellStyle name="千分位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2&#29151;&#26989;&#22522;&#37329;\&#38468;&#23660;&#21934;&#20301;&#27770;&#31639;&#36039;&#26009;&#34920;(&#29151;&#26989;)1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2&#29151;&#26989;&#22522;&#37329;\&#38468;&#23660;&#21934;&#20301;&#32156;&#35336;&#34920;(&#29151;&#26989;)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2&#24180;&#38468;&#23660;&#21934;&#20301;&#27770;&#31639;(&#38750;&#29151;&#26989;)\102&#38750;&#29151;&#26989;&#20316;&#26989;&#22522;&#37329;&#27770;&#31639;\&#38468;&#23660;&#21934;&#20301;&#27770;&#31639;&#36039;&#26009;&#24235;(&#38750;&#29151;&#26989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2&#24180;&#38468;&#23660;&#21934;&#20301;&#27770;&#31639;(&#38750;&#29151;&#26989;)\102&#38750;&#29151;&#26989;&#20316;&#26989;&#22522;&#37329;&#27770;&#31639;\&#38468;&#23660;&#21934;&#20301;&#32156;&#35336;&#34920;(&#38750;&#29151;&#26989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2&#24180;&#38468;&#23660;&#21934;&#20301;&#27770;&#31639;(&#38750;&#29151;&#26989;)\102&#38750;&#29151;&#26989;&#27770;&#31639;&#25919;&#20107;&#22522;&#37329;\&#25919;&#20107;&#22522;&#37329;&#38468;&#23660;&#21934;&#20301;&#27770;&#31639;&#36039;&#26009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2&#24180;&#38468;&#23660;&#21934;&#20301;&#27770;&#31639;(&#38750;&#29151;&#26989;)\102&#38750;&#29151;&#26989;&#27770;&#31639;&#25919;&#20107;&#22522;&#37329;\&#25919;&#20107;&#22522;&#37329;&#27770;&#31639;&#34920;&#266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決算(1)"/>
      <sheetName val="100預算"/>
      <sheetName val="97預算 (2)"/>
      <sheetName val="96決算"/>
      <sheetName val="100決算"/>
      <sheetName val="101預算"/>
      <sheetName val="101決算"/>
      <sheetName val="102預算"/>
      <sheetName val="102決算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1</v>
          </cell>
        </row>
        <row r="5">
          <cell r="E5">
            <v>0</v>
          </cell>
        </row>
        <row r="6">
          <cell r="E6">
            <v>42683402</v>
          </cell>
        </row>
        <row r="7">
          <cell r="E7">
            <v>1690133397</v>
          </cell>
        </row>
        <row r="8">
          <cell r="E8">
            <v>0</v>
          </cell>
        </row>
        <row r="9">
          <cell r="E9">
            <v>244401433</v>
          </cell>
        </row>
        <row r="11">
          <cell r="E11">
            <v>0</v>
          </cell>
        </row>
        <row r="12">
          <cell r="E12">
            <v>48823822</v>
          </cell>
        </row>
        <row r="13">
          <cell r="E13">
            <v>1666757581</v>
          </cell>
        </row>
        <row r="14">
          <cell r="E14">
            <v>137771962</v>
          </cell>
        </row>
        <row r="15">
          <cell r="E15">
            <v>123864867</v>
          </cell>
        </row>
        <row r="16">
          <cell r="E16">
            <v>40190210</v>
          </cell>
        </row>
        <row r="17">
          <cell r="E17">
            <v>0</v>
          </cell>
        </row>
        <row r="18">
          <cell r="E18">
            <v>40190210</v>
          </cell>
        </row>
        <row r="19">
          <cell r="E19">
            <v>0</v>
          </cell>
        </row>
        <row r="20">
          <cell r="E20">
            <v>83674657</v>
          </cell>
        </row>
        <row r="21">
          <cell r="E21">
            <v>7872657</v>
          </cell>
        </row>
        <row r="22">
          <cell r="E22">
            <v>5047163</v>
          </cell>
        </row>
        <row r="23">
          <cell r="E23">
            <v>2825494</v>
          </cell>
        </row>
        <row r="24">
          <cell r="E24">
            <v>245620</v>
          </cell>
        </row>
        <row r="25">
          <cell r="E25">
            <v>0</v>
          </cell>
        </row>
        <row r="26">
          <cell r="E26">
            <v>245620</v>
          </cell>
        </row>
        <row r="27">
          <cell r="E27">
            <v>7627037</v>
          </cell>
        </row>
        <row r="28">
          <cell r="E28">
            <v>91301694</v>
          </cell>
        </row>
        <row r="29">
          <cell r="E29">
            <v>15873356</v>
          </cell>
        </row>
        <row r="30">
          <cell r="E30">
            <v>75428338</v>
          </cell>
        </row>
      </sheetData>
      <sheetData sheetId="7">
        <row r="3">
          <cell r="B3">
            <v>1</v>
          </cell>
        </row>
        <row r="5">
          <cell r="E5">
            <v>6147000</v>
          </cell>
        </row>
        <row r="6">
          <cell r="E6">
            <v>46150000</v>
          </cell>
        </row>
        <row r="7">
          <cell r="E7">
            <v>1816525000</v>
          </cell>
        </row>
        <row r="8">
          <cell r="E8">
            <v>72000</v>
          </cell>
        </row>
        <row r="9">
          <cell r="E9">
            <v>219845000</v>
          </cell>
        </row>
        <row r="11">
          <cell r="E11">
            <v>4650000</v>
          </cell>
        </row>
        <row r="12">
          <cell r="E12">
            <v>56918000</v>
          </cell>
        </row>
        <row r="13">
          <cell r="E13">
            <v>1822108000</v>
          </cell>
        </row>
        <row r="14">
          <cell r="E14">
            <v>109012000</v>
          </cell>
        </row>
        <row r="17">
          <cell r="E17">
            <v>0</v>
          </cell>
        </row>
        <row r="18">
          <cell r="E18">
            <v>57584000</v>
          </cell>
        </row>
        <row r="19">
          <cell r="E19">
            <v>100000</v>
          </cell>
        </row>
        <row r="22">
          <cell r="E22">
            <v>5230000</v>
          </cell>
        </row>
        <row r="23">
          <cell r="E23">
            <v>1591000</v>
          </cell>
        </row>
        <row r="25">
          <cell r="E25">
            <v>0</v>
          </cell>
        </row>
        <row r="26">
          <cell r="E26">
            <v>8781000</v>
          </cell>
        </row>
        <row r="29">
          <cell r="E29">
            <v>5492000</v>
          </cell>
        </row>
      </sheetData>
      <sheetData sheetId="8">
        <row r="3">
          <cell r="B3">
            <v>1</v>
          </cell>
        </row>
        <row r="5">
          <cell r="E5">
            <v>0</v>
          </cell>
        </row>
        <row r="6">
          <cell r="E6">
            <v>41334588</v>
          </cell>
        </row>
        <row r="7">
          <cell r="E7">
            <v>1899688226</v>
          </cell>
        </row>
        <row r="8">
          <cell r="E8">
            <v>0</v>
          </cell>
        </row>
        <row r="9">
          <cell r="E9">
            <v>33731105</v>
          </cell>
        </row>
        <row r="11">
          <cell r="E11">
            <v>0</v>
          </cell>
        </row>
        <row r="12">
          <cell r="E12">
            <v>50056611</v>
          </cell>
        </row>
        <row r="13">
          <cell r="E13">
            <v>1882065343</v>
          </cell>
        </row>
        <row r="14">
          <cell r="E14">
            <v>6199619</v>
          </cell>
        </row>
        <row r="17">
          <cell r="E17">
            <v>0</v>
          </cell>
        </row>
        <row r="18">
          <cell r="E18">
            <v>43048942</v>
          </cell>
        </row>
        <row r="19">
          <cell r="E19">
            <v>0</v>
          </cell>
        </row>
        <row r="22">
          <cell r="E22">
            <v>5292559</v>
          </cell>
        </row>
        <row r="23">
          <cell r="E23">
            <v>11777205</v>
          </cell>
        </row>
        <row r="25">
          <cell r="E25">
            <v>0</v>
          </cell>
        </row>
        <row r="26">
          <cell r="E26">
            <v>4018065</v>
          </cell>
        </row>
        <row r="29">
          <cell r="E29">
            <v>2699177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營業損益表-收支"/>
      <sheetName val="營業損益表-基金"/>
      <sheetName val="盈虧表-撥補項目"/>
      <sheetName val="盈撥表-基金"/>
      <sheetName val="現金流量綜計表"/>
      <sheetName val="現金流量-基金"/>
      <sheetName val="資產負債綜計表"/>
      <sheetName val="資產負債表-基金"/>
      <sheetName val="意見表-瓦管1"/>
      <sheetName val="意見表-肉品2"/>
      <sheetName val="意見表-地方產業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E6">
            <v>1923457581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1899688226</v>
          </cell>
        </row>
        <row r="10">
          <cell r="E10">
            <v>0</v>
          </cell>
        </row>
        <row r="11">
          <cell r="E11">
            <v>23769355</v>
          </cell>
        </row>
        <row r="12">
          <cell r="E12">
            <v>1887925550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1882065343</v>
          </cell>
        </row>
        <row r="16">
          <cell r="E16">
            <v>5860207</v>
          </cell>
        </row>
        <row r="17">
          <cell r="E17">
            <v>35532031</v>
          </cell>
        </row>
        <row r="18">
          <cell r="E18">
            <v>42703837</v>
          </cell>
        </row>
        <row r="19">
          <cell r="E19">
            <v>0</v>
          </cell>
        </row>
        <row r="20">
          <cell r="E20">
            <v>42703837</v>
          </cell>
        </row>
        <row r="21">
          <cell r="E21">
            <v>0</v>
          </cell>
        </row>
        <row r="22">
          <cell r="E22">
            <v>-7171806</v>
          </cell>
        </row>
        <row r="23">
          <cell r="E23">
            <v>13185350</v>
          </cell>
        </row>
        <row r="24">
          <cell r="E24">
            <v>4040293</v>
          </cell>
        </row>
        <row r="25">
          <cell r="E25">
            <v>9145057</v>
          </cell>
        </row>
        <row r="26">
          <cell r="E26">
            <v>4018065</v>
          </cell>
        </row>
        <row r="27">
          <cell r="E27">
            <v>0</v>
          </cell>
        </row>
        <row r="28">
          <cell r="E28">
            <v>4018065</v>
          </cell>
        </row>
        <row r="29">
          <cell r="E29">
            <v>9167285</v>
          </cell>
        </row>
        <row r="30">
          <cell r="E30">
            <v>1995479</v>
          </cell>
        </row>
        <row r="31">
          <cell r="E31">
            <v>1376828</v>
          </cell>
        </row>
        <row r="32">
          <cell r="E32">
            <v>618651</v>
          </cell>
        </row>
      </sheetData>
      <sheetData sheetId="9">
        <row r="6">
          <cell r="E6">
            <v>51296338</v>
          </cell>
        </row>
        <row r="7">
          <cell r="E7">
            <v>0</v>
          </cell>
        </row>
        <row r="8">
          <cell r="E8">
            <v>41334588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9961750</v>
          </cell>
        </row>
        <row r="12">
          <cell r="E12">
            <v>50396023</v>
          </cell>
        </row>
        <row r="13">
          <cell r="E13">
            <v>0</v>
          </cell>
        </row>
        <row r="14">
          <cell r="E14">
            <v>50056611</v>
          </cell>
        </row>
        <row r="15">
          <cell r="E15">
            <v>0</v>
          </cell>
        </row>
        <row r="16">
          <cell r="E16">
            <v>339412</v>
          </cell>
        </row>
        <row r="17">
          <cell r="E17">
            <v>900315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900315</v>
          </cell>
        </row>
        <row r="23">
          <cell r="E23">
            <v>2830901</v>
          </cell>
        </row>
        <row r="24">
          <cell r="E24">
            <v>1252142</v>
          </cell>
        </row>
        <row r="25">
          <cell r="E25">
            <v>1578759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2830901</v>
          </cell>
        </row>
        <row r="30">
          <cell r="E30">
            <v>3731216</v>
          </cell>
        </row>
        <row r="31">
          <cell r="E31">
            <v>1201919</v>
          </cell>
        </row>
        <row r="32">
          <cell r="E32">
            <v>2529297</v>
          </cell>
        </row>
      </sheetData>
      <sheetData sheetId="10"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345105</v>
          </cell>
        </row>
        <row r="19">
          <cell r="E19">
            <v>0</v>
          </cell>
        </row>
        <row r="20">
          <cell r="E20">
            <v>345105</v>
          </cell>
        </row>
        <row r="21">
          <cell r="E21">
            <v>0</v>
          </cell>
        </row>
        <row r="22">
          <cell r="E22">
            <v>-345105</v>
          </cell>
        </row>
        <row r="23">
          <cell r="E23">
            <v>1053513</v>
          </cell>
        </row>
        <row r="24">
          <cell r="E24">
            <v>124</v>
          </cell>
        </row>
        <row r="25">
          <cell r="E25">
            <v>1053389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1053513</v>
          </cell>
        </row>
        <row r="30">
          <cell r="E30">
            <v>708408</v>
          </cell>
        </row>
        <row r="31">
          <cell r="E31">
            <v>120430</v>
          </cell>
        </row>
        <row r="32">
          <cell r="E32">
            <v>587978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決算"/>
      <sheetName val="99預算"/>
      <sheetName val="99決算"/>
      <sheetName val="100預算"/>
      <sheetName val="100決算"/>
      <sheetName val="101預算"/>
      <sheetName val="101決算"/>
      <sheetName val="102預算"/>
      <sheetName val="102決算"/>
    </sheetNames>
    <sheetDataSet>
      <sheetData sheetId="0"/>
      <sheetData sheetId="1"/>
      <sheetData sheetId="2">
        <row r="52">
          <cell r="B52">
            <v>0</v>
          </cell>
        </row>
      </sheetData>
      <sheetData sheetId="3"/>
      <sheetData sheetId="4">
        <row r="7">
          <cell r="J7">
            <v>8527821</v>
          </cell>
        </row>
        <row r="28">
          <cell r="D28">
            <v>0</v>
          </cell>
        </row>
        <row r="29">
          <cell r="D29">
            <v>0</v>
          </cell>
        </row>
      </sheetData>
      <sheetData sheetId="5"/>
      <sheetData sheetId="6">
        <row r="100">
          <cell r="L100">
            <v>745346069</v>
          </cell>
        </row>
      </sheetData>
      <sheetData sheetId="7">
        <row r="5">
          <cell r="L5">
            <v>500000</v>
          </cell>
        </row>
        <row r="6">
          <cell r="L6">
            <v>56000000</v>
          </cell>
        </row>
        <row r="7">
          <cell r="L7">
            <v>66902000</v>
          </cell>
        </row>
        <row r="8">
          <cell r="L8">
            <v>1240000000</v>
          </cell>
        </row>
        <row r="9">
          <cell r="L9">
            <v>56298000</v>
          </cell>
        </row>
        <row r="10">
          <cell r="L10">
            <v>0</v>
          </cell>
        </row>
        <row r="11">
          <cell r="L11">
            <v>0</v>
          </cell>
        </row>
        <row r="13">
          <cell r="L13">
            <v>6800000</v>
          </cell>
        </row>
        <row r="14">
          <cell r="L14">
            <v>43789000</v>
          </cell>
        </row>
        <row r="15">
          <cell r="L15">
            <v>2596875000</v>
          </cell>
        </row>
        <row r="16">
          <cell r="L16">
            <v>57436000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63808000</v>
          </cell>
        </row>
        <row r="20">
          <cell r="L20">
            <v>37589000</v>
          </cell>
        </row>
        <row r="21">
          <cell r="L21">
            <v>358000</v>
          </cell>
        </row>
        <row r="22">
          <cell r="L22">
            <v>0</v>
          </cell>
        </row>
        <row r="25">
          <cell r="L25">
            <v>112291000</v>
          </cell>
        </row>
        <row r="26">
          <cell r="L26">
            <v>6206000</v>
          </cell>
        </row>
        <row r="28">
          <cell r="L28">
            <v>0</v>
          </cell>
        </row>
        <row r="29">
          <cell r="L29">
            <v>852000</v>
          </cell>
        </row>
      </sheetData>
      <sheetData sheetId="8">
        <row r="5">
          <cell r="I5">
            <v>2293084</v>
          </cell>
        </row>
        <row r="7">
          <cell r="J7">
            <v>30640393</v>
          </cell>
        </row>
        <row r="8">
          <cell r="G8">
            <v>1226280102</v>
          </cell>
        </row>
        <row r="9">
          <cell r="B9">
            <v>53201542</v>
          </cell>
        </row>
        <row r="13">
          <cell r="J13">
            <v>779720</v>
          </cell>
        </row>
        <row r="14">
          <cell r="K14">
            <v>7759706</v>
          </cell>
        </row>
        <row r="15">
          <cell r="G15">
            <v>727797481</v>
          </cell>
          <cell r="H15">
            <v>99083</v>
          </cell>
        </row>
        <row r="16">
          <cell r="B16">
            <v>53038859</v>
          </cell>
        </row>
        <row r="19">
          <cell r="I19">
            <v>168691</v>
          </cell>
          <cell r="J19">
            <v>30361964</v>
          </cell>
        </row>
        <row r="20">
          <cell r="B20">
            <v>2382872</v>
          </cell>
          <cell r="E20">
            <v>3294674</v>
          </cell>
          <cell r="G20">
            <v>574524</v>
          </cell>
          <cell r="I20">
            <v>66950</v>
          </cell>
          <cell r="J20">
            <v>3476637</v>
          </cell>
        </row>
        <row r="21">
          <cell r="B21">
            <v>168982</v>
          </cell>
        </row>
        <row r="22">
          <cell r="E22">
            <v>680680</v>
          </cell>
        </row>
        <row r="25">
          <cell r="B25">
            <v>405358</v>
          </cell>
          <cell r="E25">
            <v>2979647</v>
          </cell>
          <cell r="F25">
            <v>245227</v>
          </cell>
          <cell r="G25">
            <v>59138295</v>
          </cell>
          <cell r="H25">
            <v>771003</v>
          </cell>
          <cell r="I25">
            <v>11300</v>
          </cell>
          <cell r="J25">
            <v>113977</v>
          </cell>
          <cell r="K25">
            <v>23346</v>
          </cell>
        </row>
        <row r="26">
          <cell r="B26">
            <v>6276756</v>
          </cell>
          <cell r="E26">
            <v>7111288167</v>
          </cell>
          <cell r="F26">
            <v>502881477</v>
          </cell>
          <cell r="G26">
            <v>15989187</v>
          </cell>
          <cell r="I26">
            <v>52630</v>
          </cell>
          <cell r="J26">
            <v>101953</v>
          </cell>
          <cell r="K26">
            <v>3612293</v>
          </cell>
        </row>
        <row r="28">
          <cell r="B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</row>
        <row r="29">
          <cell r="B29">
            <v>312059</v>
          </cell>
          <cell r="E29">
            <v>5407087</v>
          </cell>
          <cell r="F29">
            <v>0</v>
          </cell>
          <cell r="G29">
            <v>0</v>
          </cell>
          <cell r="I2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綜計表-收支科別"/>
      <sheetName val="收支綜計表-基金別X"/>
      <sheetName val="餘絀撥補表-撥補項目"/>
      <sheetName val="餘撥表-基金別"/>
      <sheetName val="現金流量表-依項目"/>
      <sheetName val="現金流量表-基金別"/>
      <sheetName val="平衡表-項目別"/>
      <sheetName val="平衡表-基金別"/>
    </sheetNames>
    <sheetDataSet>
      <sheetData sheetId="0" refreshError="1"/>
      <sheetData sheetId="1">
        <row r="20">
          <cell r="B2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決算"/>
      <sheetName val="101預算"/>
      <sheetName val="101決算"/>
      <sheetName val="102預算"/>
      <sheetName val="102決算"/>
    </sheetNames>
    <sheetDataSet>
      <sheetData sheetId="0" refreshError="1"/>
      <sheetData sheetId="1">
        <row r="4">
          <cell r="D4">
            <v>9030000</v>
          </cell>
        </row>
      </sheetData>
      <sheetData sheetId="2">
        <row r="3">
          <cell r="B3">
            <v>10</v>
          </cell>
        </row>
        <row r="133">
          <cell r="B133">
            <v>291316855</v>
          </cell>
          <cell r="C133">
            <v>321898340</v>
          </cell>
          <cell r="D133">
            <v>22989239</v>
          </cell>
          <cell r="E133">
            <v>244412</v>
          </cell>
          <cell r="F133">
            <v>639460796</v>
          </cell>
          <cell r="G133">
            <v>2269368413</v>
          </cell>
        </row>
      </sheetData>
      <sheetData sheetId="3">
        <row r="3">
          <cell r="B3">
            <v>10</v>
          </cell>
        </row>
        <row r="4">
          <cell r="B4">
            <v>225111000</v>
          </cell>
          <cell r="C4">
            <v>136443610</v>
          </cell>
          <cell r="E4">
            <v>299000</v>
          </cell>
          <cell r="F4">
            <v>37500000</v>
          </cell>
          <cell r="G4">
            <v>10056054000</v>
          </cell>
        </row>
        <row r="50">
          <cell r="B50">
            <v>252479000</v>
          </cell>
          <cell r="C50">
            <v>176215200</v>
          </cell>
          <cell r="D50">
            <v>8003000</v>
          </cell>
          <cell r="E50">
            <v>299000</v>
          </cell>
          <cell r="F50">
            <v>46039000</v>
          </cell>
          <cell r="G50">
            <v>11518630707</v>
          </cell>
        </row>
      </sheetData>
      <sheetData sheetId="4">
        <row r="3">
          <cell r="B3">
            <v>10</v>
          </cell>
        </row>
        <row r="4">
          <cell r="B4">
            <v>402594828</v>
          </cell>
          <cell r="C4">
            <v>166814652</v>
          </cell>
          <cell r="D4">
            <v>45525815</v>
          </cell>
          <cell r="E4">
            <v>10422</v>
          </cell>
          <cell r="F4">
            <v>35405710</v>
          </cell>
          <cell r="G4">
            <v>8600592004</v>
          </cell>
        </row>
        <row r="50">
          <cell r="B50">
            <v>235253030</v>
          </cell>
          <cell r="C50">
            <v>152641417</v>
          </cell>
          <cell r="D50">
            <v>5752943</v>
          </cell>
          <cell r="E50">
            <v>17000</v>
          </cell>
          <cell r="F50">
            <v>34803802</v>
          </cell>
          <cell r="G50">
            <v>9073184301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金來源用途綜計表"/>
      <sheetName val="現金流量表-依項目"/>
      <sheetName val="現金流量表-依基金"/>
      <sheetName val="基金平衡表-依科目"/>
      <sheetName val="基金平衡表-依基金"/>
      <sheetName val="公彩10"/>
      <sheetName val="環汙11"/>
      <sheetName val="農發12"/>
      <sheetName val="建築物13"/>
      <sheetName val="身障14"/>
      <sheetName val="教育15"/>
      <sheetName val="主業務分析表"/>
      <sheetName val="員工人數彙總表"/>
      <sheetName val="用人費用彙總表(預) "/>
      <sheetName val="用人費用彙總表(決) "/>
      <sheetName val="購建固定資產計畫執行彙總表"/>
      <sheetName val="固定資產總表"/>
      <sheetName val="社福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showZeros="0" tabSelected="1" workbookViewId="0">
      <selection activeCell="L10" sqref="L10"/>
    </sheetView>
  </sheetViews>
  <sheetFormatPr defaultColWidth="10" defaultRowHeight="24.2" customHeight="1"/>
  <cols>
    <col min="1" max="1" width="10.875" style="3" customWidth="1"/>
    <col min="2" max="2" width="6.125" style="3" customWidth="1"/>
    <col min="3" max="3" width="17" style="3" customWidth="1"/>
    <col min="4" max="4" width="11.625" style="3" customWidth="1"/>
    <col min="5" max="5" width="6.125" style="3" customWidth="1"/>
    <col min="6" max="6" width="11.625" style="3" customWidth="1"/>
    <col min="7" max="7" width="6.125" style="3" customWidth="1"/>
    <col min="8" max="8" width="12.375" style="3" customWidth="1"/>
    <col min="9" max="9" width="6.125" style="3" customWidth="1"/>
    <col min="10" max="254" width="10" style="3"/>
    <col min="255" max="255" width="10.875" style="3" customWidth="1"/>
    <col min="256" max="256" width="6.125" style="3" customWidth="1"/>
    <col min="257" max="257" width="17" style="3" customWidth="1"/>
    <col min="258" max="258" width="11.625" style="3" customWidth="1"/>
    <col min="259" max="259" width="6.125" style="3" customWidth="1"/>
    <col min="260" max="260" width="11.625" style="3" customWidth="1"/>
    <col min="261" max="261" width="6.125" style="3" customWidth="1"/>
    <col min="262" max="262" width="12.375" style="3" customWidth="1"/>
    <col min="263" max="263" width="6.125" style="3" customWidth="1"/>
    <col min="264" max="264" width="10" style="3" customWidth="1"/>
    <col min="265" max="265" width="17" style="3" customWidth="1"/>
    <col min="266" max="510" width="10" style="3"/>
    <col min="511" max="511" width="10.875" style="3" customWidth="1"/>
    <col min="512" max="512" width="6.125" style="3" customWidth="1"/>
    <col min="513" max="513" width="17" style="3" customWidth="1"/>
    <col min="514" max="514" width="11.625" style="3" customWidth="1"/>
    <col min="515" max="515" width="6.125" style="3" customWidth="1"/>
    <col min="516" max="516" width="11.625" style="3" customWidth="1"/>
    <col min="517" max="517" width="6.125" style="3" customWidth="1"/>
    <col min="518" max="518" width="12.375" style="3" customWidth="1"/>
    <col min="519" max="519" width="6.125" style="3" customWidth="1"/>
    <col min="520" max="520" width="10" style="3" customWidth="1"/>
    <col min="521" max="521" width="17" style="3" customWidth="1"/>
    <col min="522" max="766" width="10" style="3"/>
    <col min="767" max="767" width="10.875" style="3" customWidth="1"/>
    <col min="768" max="768" width="6.125" style="3" customWidth="1"/>
    <col min="769" max="769" width="17" style="3" customWidth="1"/>
    <col min="770" max="770" width="11.625" style="3" customWidth="1"/>
    <col min="771" max="771" width="6.125" style="3" customWidth="1"/>
    <col min="772" max="772" width="11.625" style="3" customWidth="1"/>
    <col min="773" max="773" width="6.125" style="3" customWidth="1"/>
    <col min="774" max="774" width="12.375" style="3" customWidth="1"/>
    <col min="775" max="775" width="6.125" style="3" customWidth="1"/>
    <col min="776" max="776" width="10" style="3" customWidth="1"/>
    <col min="777" max="777" width="17" style="3" customWidth="1"/>
    <col min="778" max="1022" width="10" style="3"/>
    <col min="1023" max="1023" width="10.875" style="3" customWidth="1"/>
    <col min="1024" max="1024" width="6.125" style="3" customWidth="1"/>
    <col min="1025" max="1025" width="17" style="3" customWidth="1"/>
    <col min="1026" max="1026" width="11.625" style="3" customWidth="1"/>
    <col min="1027" max="1027" width="6.125" style="3" customWidth="1"/>
    <col min="1028" max="1028" width="11.625" style="3" customWidth="1"/>
    <col min="1029" max="1029" width="6.125" style="3" customWidth="1"/>
    <col min="1030" max="1030" width="12.375" style="3" customWidth="1"/>
    <col min="1031" max="1031" width="6.125" style="3" customWidth="1"/>
    <col min="1032" max="1032" width="10" style="3" customWidth="1"/>
    <col min="1033" max="1033" width="17" style="3" customWidth="1"/>
    <col min="1034" max="1278" width="10" style="3"/>
    <col min="1279" max="1279" width="10.875" style="3" customWidth="1"/>
    <col min="1280" max="1280" width="6.125" style="3" customWidth="1"/>
    <col min="1281" max="1281" width="17" style="3" customWidth="1"/>
    <col min="1282" max="1282" width="11.625" style="3" customWidth="1"/>
    <col min="1283" max="1283" width="6.125" style="3" customWidth="1"/>
    <col min="1284" max="1284" width="11.625" style="3" customWidth="1"/>
    <col min="1285" max="1285" width="6.125" style="3" customWidth="1"/>
    <col min="1286" max="1286" width="12.375" style="3" customWidth="1"/>
    <col min="1287" max="1287" width="6.125" style="3" customWidth="1"/>
    <col min="1288" max="1288" width="10" style="3" customWidth="1"/>
    <col min="1289" max="1289" width="17" style="3" customWidth="1"/>
    <col min="1290" max="1534" width="10" style="3"/>
    <col min="1535" max="1535" width="10.875" style="3" customWidth="1"/>
    <col min="1536" max="1536" width="6.125" style="3" customWidth="1"/>
    <col min="1537" max="1537" width="17" style="3" customWidth="1"/>
    <col min="1538" max="1538" width="11.625" style="3" customWidth="1"/>
    <col min="1539" max="1539" width="6.125" style="3" customWidth="1"/>
    <col min="1540" max="1540" width="11.625" style="3" customWidth="1"/>
    <col min="1541" max="1541" width="6.125" style="3" customWidth="1"/>
    <col min="1542" max="1542" width="12.375" style="3" customWidth="1"/>
    <col min="1543" max="1543" width="6.125" style="3" customWidth="1"/>
    <col min="1544" max="1544" width="10" style="3" customWidth="1"/>
    <col min="1545" max="1545" width="17" style="3" customWidth="1"/>
    <col min="1546" max="1790" width="10" style="3"/>
    <col min="1791" max="1791" width="10.875" style="3" customWidth="1"/>
    <col min="1792" max="1792" width="6.125" style="3" customWidth="1"/>
    <col min="1793" max="1793" width="17" style="3" customWidth="1"/>
    <col min="1794" max="1794" width="11.625" style="3" customWidth="1"/>
    <col min="1795" max="1795" width="6.125" style="3" customWidth="1"/>
    <col min="1796" max="1796" width="11.625" style="3" customWidth="1"/>
    <col min="1797" max="1797" width="6.125" style="3" customWidth="1"/>
    <col min="1798" max="1798" width="12.375" style="3" customWidth="1"/>
    <col min="1799" max="1799" width="6.125" style="3" customWidth="1"/>
    <col min="1800" max="1800" width="10" style="3" customWidth="1"/>
    <col min="1801" max="1801" width="17" style="3" customWidth="1"/>
    <col min="1802" max="2046" width="10" style="3"/>
    <col min="2047" max="2047" width="10.875" style="3" customWidth="1"/>
    <col min="2048" max="2048" width="6.125" style="3" customWidth="1"/>
    <col min="2049" max="2049" width="17" style="3" customWidth="1"/>
    <col min="2050" max="2050" width="11.625" style="3" customWidth="1"/>
    <col min="2051" max="2051" width="6.125" style="3" customWidth="1"/>
    <col min="2052" max="2052" width="11.625" style="3" customWidth="1"/>
    <col min="2053" max="2053" width="6.125" style="3" customWidth="1"/>
    <col min="2054" max="2054" width="12.375" style="3" customWidth="1"/>
    <col min="2055" max="2055" width="6.125" style="3" customWidth="1"/>
    <col min="2056" max="2056" width="10" style="3" customWidth="1"/>
    <col min="2057" max="2057" width="17" style="3" customWidth="1"/>
    <col min="2058" max="2302" width="10" style="3"/>
    <col min="2303" max="2303" width="10.875" style="3" customWidth="1"/>
    <col min="2304" max="2304" width="6.125" style="3" customWidth="1"/>
    <col min="2305" max="2305" width="17" style="3" customWidth="1"/>
    <col min="2306" max="2306" width="11.625" style="3" customWidth="1"/>
    <col min="2307" max="2307" width="6.125" style="3" customWidth="1"/>
    <col min="2308" max="2308" width="11.625" style="3" customWidth="1"/>
    <col min="2309" max="2309" width="6.125" style="3" customWidth="1"/>
    <col min="2310" max="2310" width="12.375" style="3" customWidth="1"/>
    <col min="2311" max="2311" width="6.125" style="3" customWidth="1"/>
    <col min="2312" max="2312" width="10" style="3" customWidth="1"/>
    <col min="2313" max="2313" width="17" style="3" customWidth="1"/>
    <col min="2314" max="2558" width="10" style="3"/>
    <col min="2559" max="2559" width="10.875" style="3" customWidth="1"/>
    <col min="2560" max="2560" width="6.125" style="3" customWidth="1"/>
    <col min="2561" max="2561" width="17" style="3" customWidth="1"/>
    <col min="2562" max="2562" width="11.625" style="3" customWidth="1"/>
    <col min="2563" max="2563" width="6.125" style="3" customWidth="1"/>
    <col min="2564" max="2564" width="11.625" style="3" customWidth="1"/>
    <col min="2565" max="2565" width="6.125" style="3" customWidth="1"/>
    <col min="2566" max="2566" width="12.375" style="3" customWidth="1"/>
    <col min="2567" max="2567" width="6.125" style="3" customWidth="1"/>
    <col min="2568" max="2568" width="10" style="3" customWidth="1"/>
    <col min="2569" max="2569" width="17" style="3" customWidth="1"/>
    <col min="2570" max="2814" width="10" style="3"/>
    <col min="2815" max="2815" width="10.875" style="3" customWidth="1"/>
    <col min="2816" max="2816" width="6.125" style="3" customWidth="1"/>
    <col min="2817" max="2817" width="17" style="3" customWidth="1"/>
    <col min="2818" max="2818" width="11.625" style="3" customWidth="1"/>
    <col min="2819" max="2819" width="6.125" style="3" customWidth="1"/>
    <col min="2820" max="2820" width="11.625" style="3" customWidth="1"/>
    <col min="2821" max="2821" width="6.125" style="3" customWidth="1"/>
    <col min="2822" max="2822" width="12.375" style="3" customWidth="1"/>
    <col min="2823" max="2823" width="6.125" style="3" customWidth="1"/>
    <col min="2824" max="2824" width="10" style="3" customWidth="1"/>
    <col min="2825" max="2825" width="17" style="3" customWidth="1"/>
    <col min="2826" max="3070" width="10" style="3"/>
    <col min="3071" max="3071" width="10.875" style="3" customWidth="1"/>
    <col min="3072" max="3072" width="6.125" style="3" customWidth="1"/>
    <col min="3073" max="3073" width="17" style="3" customWidth="1"/>
    <col min="3074" max="3074" width="11.625" style="3" customWidth="1"/>
    <col min="3075" max="3075" width="6.125" style="3" customWidth="1"/>
    <col min="3076" max="3076" width="11.625" style="3" customWidth="1"/>
    <col min="3077" max="3077" width="6.125" style="3" customWidth="1"/>
    <col min="3078" max="3078" width="12.375" style="3" customWidth="1"/>
    <col min="3079" max="3079" width="6.125" style="3" customWidth="1"/>
    <col min="3080" max="3080" width="10" style="3" customWidth="1"/>
    <col min="3081" max="3081" width="17" style="3" customWidth="1"/>
    <col min="3082" max="3326" width="10" style="3"/>
    <col min="3327" max="3327" width="10.875" style="3" customWidth="1"/>
    <col min="3328" max="3328" width="6.125" style="3" customWidth="1"/>
    <col min="3329" max="3329" width="17" style="3" customWidth="1"/>
    <col min="3330" max="3330" width="11.625" style="3" customWidth="1"/>
    <col min="3331" max="3331" width="6.125" style="3" customWidth="1"/>
    <col min="3332" max="3332" width="11.625" style="3" customWidth="1"/>
    <col min="3333" max="3333" width="6.125" style="3" customWidth="1"/>
    <col min="3334" max="3334" width="12.375" style="3" customWidth="1"/>
    <col min="3335" max="3335" width="6.125" style="3" customWidth="1"/>
    <col min="3336" max="3336" width="10" style="3" customWidth="1"/>
    <col min="3337" max="3337" width="17" style="3" customWidth="1"/>
    <col min="3338" max="3582" width="10" style="3"/>
    <col min="3583" max="3583" width="10.875" style="3" customWidth="1"/>
    <col min="3584" max="3584" width="6.125" style="3" customWidth="1"/>
    <col min="3585" max="3585" width="17" style="3" customWidth="1"/>
    <col min="3586" max="3586" width="11.625" style="3" customWidth="1"/>
    <col min="3587" max="3587" width="6.125" style="3" customWidth="1"/>
    <col min="3588" max="3588" width="11.625" style="3" customWidth="1"/>
    <col min="3589" max="3589" width="6.125" style="3" customWidth="1"/>
    <col min="3590" max="3590" width="12.375" style="3" customWidth="1"/>
    <col min="3591" max="3591" width="6.125" style="3" customWidth="1"/>
    <col min="3592" max="3592" width="10" style="3" customWidth="1"/>
    <col min="3593" max="3593" width="17" style="3" customWidth="1"/>
    <col min="3594" max="3838" width="10" style="3"/>
    <col min="3839" max="3839" width="10.875" style="3" customWidth="1"/>
    <col min="3840" max="3840" width="6.125" style="3" customWidth="1"/>
    <col min="3841" max="3841" width="17" style="3" customWidth="1"/>
    <col min="3842" max="3842" width="11.625" style="3" customWidth="1"/>
    <col min="3843" max="3843" width="6.125" style="3" customWidth="1"/>
    <col min="3844" max="3844" width="11.625" style="3" customWidth="1"/>
    <col min="3845" max="3845" width="6.125" style="3" customWidth="1"/>
    <col min="3846" max="3846" width="12.375" style="3" customWidth="1"/>
    <col min="3847" max="3847" width="6.125" style="3" customWidth="1"/>
    <col min="3848" max="3848" width="10" style="3" customWidth="1"/>
    <col min="3849" max="3849" width="17" style="3" customWidth="1"/>
    <col min="3850" max="4094" width="10" style="3"/>
    <col min="4095" max="4095" width="10.875" style="3" customWidth="1"/>
    <col min="4096" max="4096" width="6.125" style="3" customWidth="1"/>
    <col min="4097" max="4097" width="17" style="3" customWidth="1"/>
    <col min="4098" max="4098" width="11.625" style="3" customWidth="1"/>
    <col min="4099" max="4099" width="6.125" style="3" customWidth="1"/>
    <col min="4100" max="4100" width="11.625" style="3" customWidth="1"/>
    <col min="4101" max="4101" width="6.125" style="3" customWidth="1"/>
    <col min="4102" max="4102" width="12.375" style="3" customWidth="1"/>
    <col min="4103" max="4103" width="6.125" style="3" customWidth="1"/>
    <col min="4104" max="4104" width="10" style="3" customWidth="1"/>
    <col min="4105" max="4105" width="17" style="3" customWidth="1"/>
    <col min="4106" max="4350" width="10" style="3"/>
    <col min="4351" max="4351" width="10.875" style="3" customWidth="1"/>
    <col min="4352" max="4352" width="6.125" style="3" customWidth="1"/>
    <col min="4353" max="4353" width="17" style="3" customWidth="1"/>
    <col min="4354" max="4354" width="11.625" style="3" customWidth="1"/>
    <col min="4355" max="4355" width="6.125" style="3" customWidth="1"/>
    <col min="4356" max="4356" width="11.625" style="3" customWidth="1"/>
    <col min="4357" max="4357" width="6.125" style="3" customWidth="1"/>
    <col min="4358" max="4358" width="12.375" style="3" customWidth="1"/>
    <col min="4359" max="4359" width="6.125" style="3" customWidth="1"/>
    <col min="4360" max="4360" width="10" style="3" customWidth="1"/>
    <col min="4361" max="4361" width="17" style="3" customWidth="1"/>
    <col min="4362" max="4606" width="10" style="3"/>
    <col min="4607" max="4607" width="10.875" style="3" customWidth="1"/>
    <col min="4608" max="4608" width="6.125" style="3" customWidth="1"/>
    <col min="4609" max="4609" width="17" style="3" customWidth="1"/>
    <col min="4610" max="4610" width="11.625" style="3" customWidth="1"/>
    <col min="4611" max="4611" width="6.125" style="3" customWidth="1"/>
    <col min="4612" max="4612" width="11.625" style="3" customWidth="1"/>
    <col min="4613" max="4613" width="6.125" style="3" customWidth="1"/>
    <col min="4614" max="4614" width="12.375" style="3" customWidth="1"/>
    <col min="4615" max="4615" width="6.125" style="3" customWidth="1"/>
    <col min="4616" max="4616" width="10" style="3" customWidth="1"/>
    <col min="4617" max="4617" width="17" style="3" customWidth="1"/>
    <col min="4618" max="4862" width="10" style="3"/>
    <col min="4863" max="4863" width="10.875" style="3" customWidth="1"/>
    <col min="4864" max="4864" width="6.125" style="3" customWidth="1"/>
    <col min="4865" max="4865" width="17" style="3" customWidth="1"/>
    <col min="4866" max="4866" width="11.625" style="3" customWidth="1"/>
    <col min="4867" max="4867" width="6.125" style="3" customWidth="1"/>
    <col min="4868" max="4868" width="11.625" style="3" customWidth="1"/>
    <col min="4869" max="4869" width="6.125" style="3" customWidth="1"/>
    <col min="4870" max="4870" width="12.375" style="3" customWidth="1"/>
    <col min="4871" max="4871" width="6.125" style="3" customWidth="1"/>
    <col min="4872" max="4872" width="10" style="3" customWidth="1"/>
    <col min="4873" max="4873" width="17" style="3" customWidth="1"/>
    <col min="4874" max="5118" width="10" style="3"/>
    <col min="5119" max="5119" width="10.875" style="3" customWidth="1"/>
    <col min="5120" max="5120" width="6.125" style="3" customWidth="1"/>
    <col min="5121" max="5121" width="17" style="3" customWidth="1"/>
    <col min="5122" max="5122" width="11.625" style="3" customWidth="1"/>
    <col min="5123" max="5123" width="6.125" style="3" customWidth="1"/>
    <col min="5124" max="5124" width="11.625" style="3" customWidth="1"/>
    <col min="5125" max="5125" width="6.125" style="3" customWidth="1"/>
    <col min="5126" max="5126" width="12.375" style="3" customWidth="1"/>
    <col min="5127" max="5127" width="6.125" style="3" customWidth="1"/>
    <col min="5128" max="5128" width="10" style="3" customWidth="1"/>
    <col min="5129" max="5129" width="17" style="3" customWidth="1"/>
    <col min="5130" max="5374" width="10" style="3"/>
    <col min="5375" max="5375" width="10.875" style="3" customWidth="1"/>
    <col min="5376" max="5376" width="6.125" style="3" customWidth="1"/>
    <col min="5377" max="5377" width="17" style="3" customWidth="1"/>
    <col min="5378" max="5378" width="11.625" style="3" customWidth="1"/>
    <col min="5379" max="5379" width="6.125" style="3" customWidth="1"/>
    <col min="5380" max="5380" width="11.625" style="3" customWidth="1"/>
    <col min="5381" max="5381" width="6.125" style="3" customWidth="1"/>
    <col min="5382" max="5382" width="12.375" style="3" customWidth="1"/>
    <col min="5383" max="5383" width="6.125" style="3" customWidth="1"/>
    <col min="5384" max="5384" width="10" style="3" customWidth="1"/>
    <col min="5385" max="5385" width="17" style="3" customWidth="1"/>
    <col min="5386" max="5630" width="10" style="3"/>
    <col min="5631" max="5631" width="10.875" style="3" customWidth="1"/>
    <col min="5632" max="5632" width="6.125" style="3" customWidth="1"/>
    <col min="5633" max="5633" width="17" style="3" customWidth="1"/>
    <col min="5634" max="5634" width="11.625" style="3" customWidth="1"/>
    <col min="5635" max="5635" width="6.125" style="3" customWidth="1"/>
    <col min="5636" max="5636" width="11.625" style="3" customWidth="1"/>
    <col min="5637" max="5637" width="6.125" style="3" customWidth="1"/>
    <col min="5638" max="5638" width="12.375" style="3" customWidth="1"/>
    <col min="5639" max="5639" width="6.125" style="3" customWidth="1"/>
    <col min="5640" max="5640" width="10" style="3" customWidth="1"/>
    <col min="5641" max="5641" width="17" style="3" customWidth="1"/>
    <col min="5642" max="5886" width="10" style="3"/>
    <col min="5887" max="5887" width="10.875" style="3" customWidth="1"/>
    <col min="5888" max="5888" width="6.125" style="3" customWidth="1"/>
    <col min="5889" max="5889" width="17" style="3" customWidth="1"/>
    <col min="5890" max="5890" width="11.625" style="3" customWidth="1"/>
    <col min="5891" max="5891" width="6.125" style="3" customWidth="1"/>
    <col min="5892" max="5892" width="11.625" style="3" customWidth="1"/>
    <col min="5893" max="5893" width="6.125" style="3" customWidth="1"/>
    <col min="5894" max="5894" width="12.375" style="3" customWidth="1"/>
    <col min="5895" max="5895" width="6.125" style="3" customWidth="1"/>
    <col min="5896" max="5896" width="10" style="3" customWidth="1"/>
    <col min="5897" max="5897" width="17" style="3" customWidth="1"/>
    <col min="5898" max="6142" width="10" style="3"/>
    <col min="6143" max="6143" width="10.875" style="3" customWidth="1"/>
    <col min="6144" max="6144" width="6.125" style="3" customWidth="1"/>
    <col min="6145" max="6145" width="17" style="3" customWidth="1"/>
    <col min="6146" max="6146" width="11.625" style="3" customWidth="1"/>
    <col min="6147" max="6147" width="6.125" style="3" customWidth="1"/>
    <col min="6148" max="6148" width="11.625" style="3" customWidth="1"/>
    <col min="6149" max="6149" width="6.125" style="3" customWidth="1"/>
    <col min="6150" max="6150" width="12.375" style="3" customWidth="1"/>
    <col min="6151" max="6151" width="6.125" style="3" customWidth="1"/>
    <col min="6152" max="6152" width="10" style="3" customWidth="1"/>
    <col min="6153" max="6153" width="17" style="3" customWidth="1"/>
    <col min="6154" max="6398" width="10" style="3"/>
    <col min="6399" max="6399" width="10.875" style="3" customWidth="1"/>
    <col min="6400" max="6400" width="6.125" style="3" customWidth="1"/>
    <col min="6401" max="6401" width="17" style="3" customWidth="1"/>
    <col min="6402" max="6402" width="11.625" style="3" customWidth="1"/>
    <col min="6403" max="6403" width="6.125" style="3" customWidth="1"/>
    <col min="6404" max="6404" width="11.625" style="3" customWidth="1"/>
    <col min="6405" max="6405" width="6.125" style="3" customWidth="1"/>
    <col min="6406" max="6406" width="12.375" style="3" customWidth="1"/>
    <col min="6407" max="6407" width="6.125" style="3" customWidth="1"/>
    <col min="6408" max="6408" width="10" style="3" customWidth="1"/>
    <col min="6409" max="6409" width="17" style="3" customWidth="1"/>
    <col min="6410" max="6654" width="10" style="3"/>
    <col min="6655" max="6655" width="10.875" style="3" customWidth="1"/>
    <col min="6656" max="6656" width="6.125" style="3" customWidth="1"/>
    <col min="6657" max="6657" width="17" style="3" customWidth="1"/>
    <col min="6658" max="6658" width="11.625" style="3" customWidth="1"/>
    <col min="6659" max="6659" width="6.125" style="3" customWidth="1"/>
    <col min="6660" max="6660" width="11.625" style="3" customWidth="1"/>
    <col min="6661" max="6661" width="6.125" style="3" customWidth="1"/>
    <col min="6662" max="6662" width="12.375" style="3" customWidth="1"/>
    <col min="6663" max="6663" width="6.125" style="3" customWidth="1"/>
    <col min="6664" max="6664" width="10" style="3" customWidth="1"/>
    <col min="6665" max="6665" width="17" style="3" customWidth="1"/>
    <col min="6666" max="6910" width="10" style="3"/>
    <col min="6911" max="6911" width="10.875" style="3" customWidth="1"/>
    <col min="6912" max="6912" width="6.125" style="3" customWidth="1"/>
    <col min="6913" max="6913" width="17" style="3" customWidth="1"/>
    <col min="6914" max="6914" width="11.625" style="3" customWidth="1"/>
    <col min="6915" max="6915" width="6.125" style="3" customWidth="1"/>
    <col min="6916" max="6916" width="11.625" style="3" customWidth="1"/>
    <col min="6917" max="6917" width="6.125" style="3" customWidth="1"/>
    <col min="6918" max="6918" width="12.375" style="3" customWidth="1"/>
    <col min="6919" max="6919" width="6.125" style="3" customWidth="1"/>
    <col min="6920" max="6920" width="10" style="3" customWidth="1"/>
    <col min="6921" max="6921" width="17" style="3" customWidth="1"/>
    <col min="6922" max="7166" width="10" style="3"/>
    <col min="7167" max="7167" width="10.875" style="3" customWidth="1"/>
    <col min="7168" max="7168" width="6.125" style="3" customWidth="1"/>
    <col min="7169" max="7169" width="17" style="3" customWidth="1"/>
    <col min="7170" max="7170" width="11.625" style="3" customWidth="1"/>
    <col min="7171" max="7171" width="6.125" style="3" customWidth="1"/>
    <col min="7172" max="7172" width="11.625" style="3" customWidth="1"/>
    <col min="7173" max="7173" width="6.125" style="3" customWidth="1"/>
    <col min="7174" max="7174" width="12.375" style="3" customWidth="1"/>
    <col min="7175" max="7175" width="6.125" style="3" customWidth="1"/>
    <col min="7176" max="7176" width="10" style="3" customWidth="1"/>
    <col min="7177" max="7177" width="17" style="3" customWidth="1"/>
    <col min="7178" max="7422" width="10" style="3"/>
    <col min="7423" max="7423" width="10.875" style="3" customWidth="1"/>
    <col min="7424" max="7424" width="6.125" style="3" customWidth="1"/>
    <col min="7425" max="7425" width="17" style="3" customWidth="1"/>
    <col min="7426" max="7426" width="11.625" style="3" customWidth="1"/>
    <col min="7427" max="7427" width="6.125" style="3" customWidth="1"/>
    <col min="7428" max="7428" width="11.625" style="3" customWidth="1"/>
    <col min="7429" max="7429" width="6.125" style="3" customWidth="1"/>
    <col min="7430" max="7430" width="12.375" style="3" customWidth="1"/>
    <col min="7431" max="7431" width="6.125" style="3" customWidth="1"/>
    <col min="7432" max="7432" width="10" style="3" customWidth="1"/>
    <col min="7433" max="7433" width="17" style="3" customWidth="1"/>
    <col min="7434" max="7678" width="10" style="3"/>
    <col min="7679" max="7679" width="10.875" style="3" customWidth="1"/>
    <col min="7680" max="7680" width="6.125" style="3" customWidth="1"/>
    <col min="7681" max="7681" width="17" style="3" customWidth="1"/>
    <col min="7682" max="7682" width="11.625" style="3" customWidth="1"/>
    <col min="7683" max="7683" width="6.125" style="3" customWidth="1"/>
    <col min="7684" max="7684" width="11.625" style="3" customWidth="1"/>
    <col min="7685" max="7685" width="6.125" style="3" customWidth="1"/>
    <col min="7686" max="7686" width="12.375" style="3" customWidth="1"/>
    <col min="7687" max="7687" width="6.125" style="3" customWidth="1"/>
    <col min="7688" max="7688" width="10" style="3" customWidth="1"/>
    <col min="7689" max="7689" width="17" style="3" customWidth="1"/>
    <col min="7690" max="7934" width="10" style="3"/>
    <col min="7935" max="7935" width="10.875" style="3" customWidth="1"/>
    <col min="7936" max="7936" width="6.125" style="3" customWidth="1"/>
    <col min="7937" max="7937" width="17" style="3" customWidth="1"/>
    <col min="7938" max="7938" width="11.625" style="3" customWidth="1"/>
    <col min="7939" max="7939" width="6.125" style="3" customWidth="1"/>
    <col min="7940" max="7940" width="11.625" style="3" customWidth="1"/>
    <col min="7941" max="7941" width="6.125" style="3" customWidth="1"/>
    <col min="7942" max="7942" width="12.375" style="3" customWidth="1"/>
    <col min="7943" max="7943" width="6.125" style="3" customWidth="1"/>
    <col min="7944" max="7944" width="10" style="3" customWidth="1"/>
    <col min="7945" max="7945" width="17" style="3" customWidth="1"/>
    <col min="7946" max="8190" width="10" style="3"/>
    <col min="8191" max="8191" width="10.875" style="3" customWidth="1"/>
    <col min="8192" max="8192" width="6.125" style="3" customWidth="1"/>
    <col min="8193" max="8193" width="17" style="3" customWidth="1"/>
    <col min="8194" max="8194" width="11.625" style="3" customWidth="1"/>
    <col min="8195" max="8195" width="6.125" style="3" customWidth="1"/>
    <col min="8196" max="8196" width="11.625" style="3" customWidth="1"/>
    <col min="8197" max="8197" width="6.125" style="3" customWidth="1"/>
    <col min="8198" max="8198" width="12.375" style="3" customWidth="1"/>
    <col min="8199" max="8199" width="6.125" style="3" customWidth="1"/>
    <col min="8200" max="8200" width="10" style="3" customWidth="1"/>
    <col min="8201" max="8201" width="17" style="3" customWidth="1"/>
    <col min="8202" max="8446" width="10" style="3"/>
    <col min="8447" max="8447" width="10.875" style="3" customWidth="1"/>
    <col min="8448" max="8448" width="6.125" style="3" customWidth="1"/>
    <col min="8449" max="8449" width="17" style="3" customWidth="1"/>
    <col min="8450" max="8450" width="11.625" style="3" customWidth="1"/>
    <col min="8451" max="8451" width="6.125" style="3" customWidth="1"/>
    <col min="8452" max="8452" width="11.625" style="3" customWidth="1"/>
    <col min="8453" max="8453" width="6.125" style="3" customWidth="1"/>
    <col min="8454" max="8454" width="12.375" style="3" customWidth="1"/>
    <col min="8455" max="8455" width="6.125" style="3" customWidth="1"/>
    <col min="8456" max="8456" width="10" style="3" customWidth="1"/>
    <col min="8457" max="8457" width="17" style="3" customWidth="1"/>
    <col min="8458" max="8702" width="10" style="3"/>
    <col min="8703" max="8703" width="10.875" style="3" customWidth="1"/>
    <col min="8704" max="8704" width="6.125" style="3" customWidth="1"/>
    <col min="8705" max="8705" width="17" style="3" customWidth="1"/>
    <col min="8706" max="8706" width="11.625" style="3" customWidth="1"/>
    <col min="8707" max="8707" width="6.125" style="3" customWidth="1"/>
    <col min="8708" max="8708" width="11.625" style="3" customWidth="1"/>
    <col min="8709" max="8709" width="6.125" style="3" customWidth="1"/>
    <col min="8710" max="8710" width="12.375" style="3" customWidth="1"/>
    <col min="8711" max="8711" width="6.125" style="3" customWidth="1"/>
    <col min="8712" max="8712" width="10" style="3" customWidth="1"/>
    <col min="8713" max="8713" width="17" style="3" customWidth="1"/>
    <col min="8714" max="8958" width="10" style="3"/>
    <col min="8959" max="8959" width="10.875" style="3" customWidth="1"/>
    <col min="8960" max="8960" width="6.125" style="3" customWidth="1"/>
    <col min="8961" max="8961" width="17" style="3" customWidth="1"/>
    <col min="8962" max="8962" width="11.625" style="3" customWidth="1"/>
    <col min="8963" max="8963" width="6.125" style="3" customWidth="1"/>
    <col min="8964" max="8964" width="11.625" style="3" customWidth="1"/>
    <col min="8965" max="8965" width="6.125" style="3" customWidth="1"/>
    <col min="8966" max="8966" width="12.375" style="3" customWidth="1"/>
    <col min="8967" max="8967" width="6.125" style="3" customWidth="1"/>
    <col min="8968" max="8968" width="10" style="3" customWidth="1"/>
    <col min="8969" max="8969" width="17" style="3" customWidth="1"/>
    <col min="8970" max="9214" width="10" style="3"/>
    <col min="9215" max="9215" width="10.875" style="3" customWidth="1"/>
    <col min="9216" max="9216" width="6.125" style="3" customWidth="1"/>
    <col min="9217" max="9217" width="17" style="3" customWidth="1"/>
    <col min="9218" max="9218" width="11.625" style="3" customWidth="1"/>
    <col min="9219" max="9219" width="6.125" style="3" customWidth="1"/>
    <col min="9220" max="9220" width="11.625" style="3" customWidth="1"/>
    <col min="9221" max="9221" width="6.125" style="3" customWidth="1"/>
    <col min="9222" max="9222" width="12.375" style="3" customWidth="1"/>
    <col min="9223" max="9223" width="6.125" style="3" customWidth="1"/>
    <col min="9224" max="9224" width="10" style="3" customWidth="1"/>
    <col min="9225" max="9225" width="17" style="3" customWidth="1"/>
    <col min="9226" max="9470" width="10" style="3"/>
    <col min="9471" max="9471" width="10.875" style="3" customWidth="1"/>
    <col min="9472" max="9472" width="6.125" style="3" customWidth="1"/>
    <col min="9473" max="9473" width="17" style="3" customWidth="1"/>
    <col min="9474" max="9474" width="11.625" style="3" customWidth="1"/>
    <col min="9475" max="9475" width="6.125" style="3" customWidth="1"/>
    <col min="9476" max="9476" width="11.625" style="3" customWidth="1"/>
    <col min="9477" max="9477" width="6.125" style="3" customWidth="1"/>
    <col min="9478" max="9478" width="12.375" style="3" customWidth="1"/>
    <col min="9479" max="9479" width="6.125" style="3" customWidth="1"/>
    <col min="9480" max="9480" width="10" style="3" customWidth="1"/>
    <col min="9481" max="9481" width="17" style="3" customWidth="1"/>
    <col min="9482" max="9726" width="10" style="3"/>
    <col min="9727" max="9727" width="10.875" style="3" customWidth="1"/>
    <col min="9728" max="9728" width="6.125" style="3" customWidth="1"/>
    <col min="9729" max="9729" width="17" style="3" customWidth="1"/>
    <col min="9730" max="9730" width="11.625" style="3" customWidth="1"/>
    <col min="9731" max="9731" width="6.125" style="3" customWidth="1"/>
    <col min="9732" max="9732" width="11.625" style="3" customWidth="1"/>
    <col min="9733" max="9733" width="6.125" style="3" customWidth="1"/>
    <col min="9734" max="9734" width="12.375" style="3" customWidth="1"/>
    <col min="9735" max="9735" width="6.125" style="3" customWidth="1"/>
    <col min="9736" max="9736" width="10" style="3" customWidth="1"/>
    <col min="9737" max="9737" width="17" style="3" customWidth="1"/>
    <col min="9738" max="9982" width="10" style="3"/>
    <col min="9983" max="9983" width="10.875" style="3" customWidth="1"/>
    <col min="9984" max="9984" width="6.125" style="3" customWidth="1"/>
    <col min="9985" max="9985" width="17" style="3" customWidth="1"/>
    <col min="9986" max="9986" width="11.625" style="3" customWidth="1"/>
    <col min="9987" max="9987" width="6.125" style="3" customWidth="1"/>
    <col min="9988" max="9988" width="11.625" style="3" customWidth="1"/>
    <col min="9989" max="9989" width="6.125" style="3" customWidth="1"/>
    <col min="9990" max="9990" width="12.375" style="3" customWidth="1"/>
    <col min="9991" max="9991" width="6.125" style="3" customWidth="1"/>
    <col min="9992" max="9992" width="10" style="3" customWidth="1"/>
    <col min="9993" max="9993" width="17" style="3" customWidth="1"/>
    <col min="9994" max="10238" width="10" style="3"/>
    <col min="10239" max="10239" width="10.875" style="3" customWidth="1"/>
    <col min="10240" max="10240" width="6.125" style="3" customWidth="1"/>
    <col min="10241" max="10241" width="17" style="3" customWidth="1"/>
    <col min="10242" max="10242" width="11.625" style="3" customWidth="1"/>
    <col min="10243" max="10243" width="6.125" style="3" customWidth="1"/>
    <col min="10244" max="10244" width="11.625" style="3" customWidth="1"/>
    <col min="10245" max="10245" width="6.125" style="3" customWidth="1"/>
    <col min="10246" max="10246" width="12.375" style="3" customWidth="1"/>
    <col min="10247" max="10247" width="6.125" style="3" customWidth="1"/>
    <col min="10248" max="10248" width="10" style="3" customWidth="1"/>
    <col min="10249" max="10249" width="17" style="3" customWidth="1"/>
    <col min="10250" max="10494" width="10" style="3"/>
    <col min="10495" max="10495" width="10.875" style="3" customWidth="1"/>
    <col min="10496" max="10496" width="6.125" style="3" customWidth="1"/>
    <col min="10497" max="10497" width="17" style="3" customWidth="1"/>
    <col min="10498" max="10498" width="11.625" style="3" customWidth="1"/>
    <col min="10499" max="10499" width="6.125" style="3" customWidth="1"/>
    <col min="10500" max="10500" width="11.625" style="3" customWidth="1"/>
    <col min="10501" max="10501" width="6.125" style="3" customWidth="1"/>
    <col min="10502" max="10502" width="12.375" style="3" customWidth="1"/>
    <col min="10503" max="10503" width="6.125" style="3" customWidth="1"/>
    <col min="10504" max="10504" width="10" style="3" customWidth="1"/>
    <col min="10505" max="10505" width="17" style="3" customWidth="1"/>
    <col min="10506" max="10750" width="10" style="3"/>
    <col min="10751" max="10751" width="10.875" style="3" customWidth="1"/>
    <col min="10752" max="10752" width="6.125" style="3" customWidth="1"/>
    <col min="10753" max="10753" width="17" style="3" customWidth="1"/>
    <col min="10754" max="10754" width="11.625" style="3" customWidth="1"/>
    <col min="10755" max="10755" width="6.125" style="3" customWidth="1"/>
    <col min="10756" max="10756" width="11.625" style="3" customWidth="1"/>
    <col min="10757" max="10757" width="6.125" style="3" customWidth="1"/>
    <col min="10758" max="10758" width="12.375" style="3" customWidth="1"/>
    <col min="10759" max="10759" width="6.125" style="3" customWidth="1"/>
    <col min="10760" max="10760" width="10" style="3" customWidth="1"/>
    <col min="10761" max="10761" width="17" style="3" customWidth="1"/>
    <col min="10762" max="11006" width="10" style="3"/>
    <col min="11007" max="11007" width="10.875" style="3" customWidth="1"/>
    <col min="11008" max="11008" width="6.125" style="3" customWidth="1"/>
    <col min="11009" max="11009" width="17" style="3" customWidth="1"/>
    <col min="11010" max="11010" width="11.625" style="3" customWidth="1"/>
    <col min="11011" max="11011" width="6.125" style="3" customWidth="1"/>
    <col min="11012" max="11012" width="11.625" style="3" customWidth="1"/>
    <col min="11013" max="11013" width="6.125" style="3" customWidth="1"/>
    <col min="11014" max="11014" width="12.375" style="3" customWidth="1"/>
    <col min="11015" max="11015" width="6.125" style="3" customWidth="1"/>
    <col min="11016" max="11016" width="10" style="3" customWidth="1"/>
    <col min="11017" max="11017" width="17" style="3" customWidth="1"/>
    <col min="11018" max="11262" width="10" style="3"/>
    <col min="11263" max="11263" width="10.875" style="3" customWidth="1"/>
    <col min="11264" max="11264" width="6.125" style="3" customWidth="1"/>
    <col min="11265" max="11265" width="17" style="3" customWidth="1"/>
    <col min="11266" max="11266" width="11.625" style="3" customWidth="1"/>
    <col min="11267" max="11267" width="6.125" style="3" customWidth="1"/>
    <col min="11268" max="11268" width="11.625" style="3" customWidth="1"/>
    <col min="11269" max="11269" width="6.125" style="3" customWidth="1"/>
    <col min="11270" max="11270" width="12.375" style="3" customWidth="1"/>
    <col min="11271" max="11271" width="6.125" style="3" customWidth="1"/>
    <col min="11272" max="11272" width="10" style="3" customWidth="1"/>
    <col min="11273" max="11273" width="17" style="3" customWidth="1"/>
    <col min="11274" max="11518" width="10" style="3"/>
    <col min="11519" max="11519" width="10.875" style="3" customWidth="1"/>
    <col min="11520" max="11520" width="6.125" style="3" customWidth="1"/>
    <col min="11521" max="11521" width="17" style="3" customWidth="1"/>
    <col min="11522" max="11522" width="11.625" style="3" customWidth="1"/>
    <col min="11523" max="11523" width="6.125" style="3" customWidth="1"/>
    <col min="11524" max="11524" width="11.625" style="3" customWidth="1"/>
    <col min="11525" max="11525" width="6.125" style="3" customWidth="1"/>
    <col min="11526" max="11526" width="12.375" style="3" customWidth="1"/>
    <col min="11527" max="11527" width="6.125" style="3" customWidth="1"/>
    <col min="11528" max="11528" width="10" style="3" customWidth="1"/>
    <col min="11529" max="11529" width="17" style="3" customWidth="1"/>
    <col min="11530" max="11774" width="10" style="3"/>
    <col min="11775" max="11775" width="10.875" style="3" customWidth="1"/>
    <col min="11776" max="11776" width="6.125" style="3" customWidth="1"/>
    <col min="11777" max="11777" width="17" style="3" customWidth="1"/>
    <col min="11778" max="11778" width="11.625" style="3" customWidth="1"/>
    <col min="11779" max="11779" width="6.125" style="3" customWidth="1"/>
    <col min="11780" max="11780" width="11.625" style="3" customWidth="1"/>
    <col min="11781" max="11781" width="6.125" style="3" customWidth="1"/>
    <col min="11782" max="11782" width="12.375" style="3" customWidth="1"/>
    <col min="11783" max="11783" width="6.125" style="3" customWidth="1"/>
    <col min="11784" max="11784" width="10" style="3" customWidth="1"/>
    <col min="11785" max="11785" width="17" style="3" customWidth="1"/>
    <col min="11786" max="12030" width="10" style="3"/>
    <col min="12031" max="12031" width="10.875" style="3" customWidth="1"/>
    <col min="12032" max="12032" width="6.125" style="3" customWidth="1"/>
    <col min="12033" max="12033" width="17" style="3" customWidth="1"/>
    <col min="12034" max="12034" width="11.625" style="3" customWidth="1"/>
    <col min="12035" max="12035" width="6.125" style="3" customWidth="1"/>
    <col min="12036" max="12036" width="11.625" style="3" customWidth="1"/>
    <col min="12037" max="12037" width="6.125" style="3" customWidth="1"/>
    <col min="12038" max="12038" width="12.375" style="3" customWidth="1"/>
    <col min="12039" max="12039" width="6.125" style="3" customWidth="1"/>
    <col min="12040" max="12040" width="10" style="3" customWidth="1"/>
    <col min="12041" max="12041" width="17" style="3" customWidth="1"/>
    <col min="12042" max="12286" width="10" style="3"/>
    <col min="12287" max="12287" width="10.875" style="3" customWidth="1"/>
    <col min="12288" max="12288" width="6.125" style="3" customWidth="1"/>
    <col min="12289" max="12289" width="17" style="3" customWidth="1"/>
    <col min="12290" max="12290" width="11.625" style="3" customWidth="1"/>
    <col min="12291" max="12291" width="6.125" style="3" customWidth="1"/>
    <col min="12292" max="12292" width="11.625" style="3" customWidth="1"/>
    <col min="12293" max="12293" width="6.125" style="3" customWidth="1"/>
    <col min="12294" max="12294" width="12.375" style="3" customWidth="1"/>
    <col min="12295" max="12295" width="6.125" style="3" customWidth="1"/>
    <col min="12296" max="12296" width="10" style="3" customWidth="1"/>
    <col min="12297" max="12297" width="17" style="3" customWidth="1"/>
    <col min="12298" max="12542" width="10" style="3"/>
    <col min="12543" max="12543" width="10.875" style="3" customWidth="1"/>
    <col min="12544" max="12544" width="6.125" style="3" customWidth="1"/>
    <col min="12545" max="12545" width="17" style="3" customWidth="1"/>
    <col min="12546" max="12546" width="11.625" style="3" customWidth="1"/>
    <col min="12547" max="12547" width="6.125" style="3" customWidth="1"/>
    <col min="12548" max="12548" width="11.625" style="3" customWidth="1"/>
    <col min="12549" max="12549" width="6.125" style="3" customWidth="1"/>
    <col min="12550" max="12550" width="12.375" style="3" customWidth="1"/>
    <col min="12551" max="12551" width="6.125" style="3" customWidth="1"/>
    <col min="12552" max="12552" width="10" style="3" customWidth="1"/>
    <col min="12553" max="12553" width="17" style="3" customWidth="1"/>
    <col min="12554" max="12798" width="10" style="3"/>
    <col min="12799" max="12799" width="10.875" style="3" customWidth="1"/>
    <col min="12800" max="12800" width="6.125" style="3" customWidth="1"/>
    <col min="12801" max="12801" width="17" style="3" customWidth="1"/>
    <col min="12802" max="12802" width="11.625" style="3" customWidth="1"/>
    <col min="12803" max="12803" width="6.125" style="3" customWidth="1"/>
    <col min="12804" max="12804" width="11.625" style="3" customWidth="1"/>
    <col min="12805" max="12805" width="6.125" style="3" customWidth="1"/>
    <col min="12806" max="12806" width="12.375" style="3" customWidth="1"/>
    <col min="12807" max="12807" width="6.125" style="3" customWidth="1"/>
    <col min="12808" max="12808" width="10" style="3" customWidth="1"/>
    <col min="12809" max="12809" width="17" style="3" customWidth="1"/>
    <col min="12810" max="13054" width="10" style="3"/>
    <col min="13055" max="13055" width="10.875" style="3" customWidth="1"/>
    <col min="13056" max="13056" width="6.125" style="3" customWidth="1"/>
    <col min="13057" max="13057" width="17" style="3" customWidth="1"/>
    <col min="13058" max="13058" width="11.625" style="3" customWidth="1"/>
    <col min="13059" max="13059" width="6.125" style="3" customWidth="1"/>
    <col min="13060" max="13060" width="11.625" style="3" customWidth="1"/>
    <col min="13061" max="13061" width="6.125" style="3" customWidth="1"/>
    <col min="13062" max="13062" width="12.375" style="3" customWidth="1"/>
    <col min="13063" max="13063" width="6.125" style="3" customWidth="1"/>
    <col min="13064" max="13064" width="10" style="3" customWidth="1"/>
    <col min="13065" max="13065" width="17" style="3" customWidth="1"/>
    <col min="13066" max="13310" width="10" style="3"/>
    <col min="13311" max="13311" width="10.875" style="3" customWidth="1"/>
    <col min="13312" max="13312" width="6.125" style="3" customWidth="1"/>
    <col min="13313" max="13313" width="17" style="3" customWidth="1"/>
    <col min="13314" max="13314" width="11.625" style="3" customWidth="1"/>
    <col min="13315" max="13315" width="6.125" style="3" customWidth="1"/>
    <col min="13316" max="13316" width="11.625" style="3" customWidth="1"/>
    <col min="13317" max="13317" width="6.125" style="3" customWidth="1"/>
    <col min="13318" max="13318" width="12.375" style="3" customWidth="1"/>
    <col min="13319" max="13319" width="6.125" style="3" customWidth="1"/>
    <col min="13320" max="13320" width="10" style="3" customWidth="1"/>
    <col min="13321" max="13321" width="17" style="3" customWidth="1"/>
    <col min="13322" max="13566" width="10" style="3"/>
    <col min="13567" max="13567" width="10.875" style="3" customWidth="1"/>
    <col min="13568" max="13568" width="6.125" style="3" customWidth="1"/>
    <col min="13569" max="13569" width="17" style="3" customWidth="1"/>
    <col min="13570" max="13570" width="11.625" style="3" customWidth="1"/>
    <col min="13571" max="13571" width="6.125" style="3" customWidth="1"/>
    <col min="13572" max="13572" width="11.625" style="3" customWidth="1"/>
    <col min="13573" max="13573" width="6.125" style="3" customWidth="1"/>
    <col min="13574" max="13574" width="12.375" style="3" customWidth="1"/>
    <col min="13575" max="13575" width="6.125" style="3" customWidth="1"/>
    <col min="13576" max="13576" width="10" style="3" customWidth="1"/>
    <col min="13577" max="13577" width="17" style="3" customWidth="1"/>
    <col min="13578" max="13822" width="10" style="3"/>
    <col min="13823" max="13823" width="10.875" style="3" customWidth="1"/>
    <col min="13824" max="13824" width="6.125" style="3" customWidth="1"/>
    <col min="13825" max="13825" width="17" style="3" customWidth="1"/>
    <col min="13826" max="13826" width="11.625" style="3" customWidth="1"/>
    <col min="13827" max="13827" width="6.125" style="3" customWidth="1"/>
    <col min="13828" max="13828" width="11.625" style="3" customWidth="1"/>
    <col min="13829" max="13829" width="6.125" style="3" customWidth="1"/>
    <col min="13830" max="13830" width="12.375" style="3" customWidth="1"/>
    <col min="13831" max="13831" width="6.125" style="3" customWidth="1"/>
    <col min="13832" max="13832" width="10" style="3" customWidth="1"/>
    <col min="13833" max="13833" width="17" style="3" customWidth="1"/>
    <col min="13834" max="14078" width="10" style="3"/>
    <col min="14079" max="14079" width="10.875" style="3" customWidth="1"/>
    <col min="14080" max="14080" width="6.125" style="3" customWidth="1"/>
    <col min="14081" max="14081" width="17" style="3" customWidth="1"/>
    <col min="14082" max="14082" width="11.625" style="3" customWidth="1"/>
    <col min="14083" max="14083" width="6.125" style="3" customWidth="1"/>
    <col min="14084" max="14084" width="11.625" style="3" customWidth="1"/>
    <col min="14085" max="14085" width="6.125" style="3" customWidth="1"/>
    <col min="14086" max="14086" width="12.375" style="3" customWidth="1"/>
    <col min="14087" max="14087" width="6.125" style="3" customWidth="1"/>
    <col min="14088" max="14088" width="10" style="3" customWidth="1"/>
    <col min="14089" max="14089" width="17" style="3" customWidth="1"/>
    <col min="14090" max="14334" width="10" style="3"/>
    <col min="14335" max="14335" width="10.875" style="3" customWidth="1"/>
    <col min="14336" max="14336" width="6.125" style="3" customWidth="1"/>
    <col min="14337" max="14337" width="17" style="3" customWidth="1"/>
    <col min="14338" max="14338" width="11.625" style="3" customWidth="1"/>
    <col min="14339" max="14339" width="6.125" style="3" customWidth="1"/>
    <col min="14340" max="14340" width="11.625" style="3" customWidth="1"/>
    <col min="14341" max="14341" width="6.125" style="3" customWidth="1"/>
    <col min="14342" max="14342" width="12.375" style="3" customWidth="1"/>
    <col min="14343" max="14343" width="6.125" style="3" customWidth="1"/>
    <col min="14344" max="14344" width="10" style="3" customWidth="1"/>
    <col min="14345" max="14345" width="17" style="3" customWidth="1"/>
    <col min="14346" max="14590" width="10" style="3"/>
    <col min="14591" max="14591" width="10.875" style="3" customWidth="1"/>
    <col min="14592" max="14592" width="6.125" style="3" customWidth="1"/>
    <col min="14593" max="14593" width="17" style="3" customWidth="1"/>
    <col min="14594" max="14594" width="11.625" style="3" customWidth="1"/>
    <col min="14595" max="14595" width="6.125" style="3" customWidth="1"/>
    <col min="14596" max="14596" width="11.625" style="3" customWidth="1"/>
    <col min="14597" max="14597" width="6.125" style="3" customWidth="1"/>
    <col min="14598" max="14598" width="12.375" style="3" customWidth="1"/>
    <col min="14599" max="14599" width="6.125" style="3" customWidth="1"/>
    <col min="14600" max="14600" width="10" style="3" customWidth="1"/>
    <col min="14601" max="14601" width="17" style="3" customWidth="1"/>
    <col min="14602" max="14846" width="10" style="3"/>
    <col min="14847" max="14847" width="10.875" style="3" customWidth="1"/>
    <col min="14848" max="14848" width="6.125" style="3" customWidth="1"/>
    <col min="14849" max="14849" width="17" style="3" customWidth="1"/>
    <col min="14850" max="14850" width="11.625" style="3" customWidth="1"/>
    <col min="14851" max="14851" width="6.125" style="3" customWidth="1"/>
    <col min="14852" max="14852" width="11.625" style="3" customWidth="1"/>
    <col min="14853" max="14853" width="6.125" style="3" customWidth="1"/>
    <col min="14854" max="14854" width="12.375" style="3" customWidth="1"/>
    <col min="14855" max="14855" width="6.125" style="3" customWidth="1"/>
    <col min="14856" max="14856" width="10" style="3" customWidth="1"/>
    <col min="14857" max="14857" width="17" style="3" customWidth="1"/>
    <col min="14858" max="15102" width="10" style="3"/>
    <col min="15103" max="15103" width="10.875" style="3" customWidth="1"/>
    <col min="15104" max="15104" width="6.125" style="3" customWidth="1"/>
    <col min="15105" max="15105" width="17" style="3" customWidth="1"/>
    <col min="15106" max="15106" width="11.625" style="3" customWidth="1"/>
    <col min="15107" max="15107" width="6.125" style="3" customWidth="1"/>
    <col min="15108" max="15108" width="11.625" style="3" customWidth="1"/>
    <col min="15109" max="15109" width="6.125" style="3" customWidth="1"/>
    <col min="15110" max="15110" width="12.375" style="3" customWidth="1"/>
    <col min="15111" max="15111" width="6.125" style="3" customWidth="1"/>
    <col min="15112" max="15112" width="10" style="3" customWidth="1"/>
    <col min="15113" max="15113" width="17" style="3" customWidth="1"/>
    <col min="15114" max="15358" width="10" style="3"/>
    <col min="15359" max="15359" width="10.875" style="3" customWidth="1"/>
    <col min="15360" max="15360" width="6.125" style="3" customWidth="1"/>
    <col min="15361" max="15361" width="17" style="3" customWidth="1"/>
    <col min="15362" max="15362" width="11.625" style="3" customWidth="1"/>
    <col min="15363" max="15363" width="6.125" style="3" customWidth="1"/>
    <col min="15364" max="15364" width="11.625" style="3" customWidth="1"/>
    <col min="15365" max="15365" width="6.125" style="3" customWidth="1"/>
    <col min="15366" max="15366" width="12.375" style="3" customWidth="1"/>
    <col min="15367" max="15367" width="6.125" style="3" customWidth="1"/>
    <col min="15368" max="15368" width="10" style="3" customWidth="1"/>
    <col min="15369" max="15369" width="17" style="3" customWidth="1"/>
    <col min="15370" max="15614" width="10" style="3"/>
    <col min="15615" max="15615" width="10.875" style="3" customWidth="1"/>
    <col min="15616" max="15616" width="6.125" style="3" customWidth="1"/>
    <col min="15617" max="15617" width="17" style="3" customWidth="1"/>
    <col min="15618" max="15618" width="11.625" style="3" customWidth="1"/>
    <col min="15619" max="15619" width="6.125" style="3" customWidth="1"/>
    <col min="15620" max="15620" width="11.625" style="3" customWidth="1"/>
    <col min="15621" max="15621" width="6.125" style="3" customWidth="1"/>
    <col min="15622" max="15622" width="12.375" style="3" customWidth="1"/>
    <col min="15623" max="15623" width="6.125" style="3" customWidth="1"/>
    <col min="15624" max="15624" width="10" style="3" customWidth="1"/>
    <col min="15625" max="15625" width="17" style="3" customWidth="1"/>
    <col min="15626" max="15870" width="10" style="3"/>
    <col min="15871" max="15871" width="10.875" style="3" customWidth="1"/>
    <col min="15872" max="15872" width="6.125" style="3" customWidth="1"/>
    <col min="15873" max="15873" width="17" style="3" customWidth="1"/>
    <col min="15874" max="15874" width="11.625" style="3" customWidth="1"/>
    <col min="15875" max="15875" width="6.125" style="3" customWidth="1"/>
    <col min="15876" max="15876" width="11.625" style="3" customWidth="1"/>
    <col min="15877" max="15877" width="6.125" style="3" customWidth="1"/>
    <col min="15878" max="15878" width="12.375" style="3" customWidth="1"/>
    <col min="15879" max="15879" width="6.125" style="3" customWidth="1"/>
    <col min="15880" max="15880" width="10" style="3" customWidth="1"/>
    <col min="15881" max="15881" width="17" style="3" customWidth="1"/>
    <col min="15882" max="16126" width="10" style="3"/>
    <col min="16127" max="16127" width="10.875" style="3" customWidth="1"/>
    <col min="16128" max="16128" width="6.125" style="3" customWidth="1"/>
    <col min="16129" max="16129" width="17" style="3" customWidth="1"/>
    <col min="16130" max="16130" width="11.625" style="3" customWidth="1"/>
    <col min="16131" max="16131" width="6.125" style="3" customWidth="1"/>
    <col min="16132" max="16132" width="11.625" style="3" customWidth="1"/>
    <col min="16133" max="16133" width="6.125" style="3" customWidth="1"/>
    <col min="16134" max="16134" width="12.375" style="3" customWidth="1"/>
    <col min="16135" max="16135" width="6.125" style="3" customWidth="1"/>
    <col min="16136" max="16136" width="10" style="3" customWidth="1"/>
    <col min="16137" max="16137" width="17" style="3" customWidth="1"/>
    <col min="16138" max="16384" width="10" style="3"/>
  </cols>
  <sheetData>
    <row r="1" spans="1:15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5" ht="24.9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I2" s="7"/>
      <c r="J2" s="8"/>
      <c r="K2" s="8"/>
      <c r="L2" s="8"/>
      <c r="M2" s="8"/>
      <c r="N2" s="8"/>
      <c r="O2" s="8"/>
    </row>
    <row r="3" spans="1:15" ht="24" customHeight="1" thickBot="1">
      <c r="A3" s="9"/>
      <c r="B3" s="9"/>
      <c r="C3" s="10" t="s">
        <v>3</v>
      </c>
      <c r="D3" s="10"/>
      <c r="E3" s="10"/>
      <c r="F3" s="10"/>
      <c r="G3" s="10"/>
      <c r="H3" s="11" t="s">
        <v>4</v>
      </c>
      <c r="I3" s="11"/>
      <c r="J3" s="12"/>
      <c r="K3" s="8"/>
      <c r="L3" s="8"/>
      <c r="M3" s="13"/>
      <c r="N3" s="8"/>
      <c r="O3" s="8"/>
    </row>
    <row r="4" spans="1:15" ht="30" customHeight="1">
      <c r="A4" s="14" t="s">
        <v>5</v>
      </c>
      <c r="B4" s="15"/>
      <c r="C4" s="16" t="s">
        <v>6</v>
      </c>
      <c r="D4" s="17" t="s">
        <v>7</v>
      </c>
      <c r="E4" s="18"/>
      <c r="F4" s="18"/>
      <c r="G4" s="18"/>
      <c r="H4" s="18"/>
      <c r="I4" s="19"/>
      <c r="J4" s="12"/>
      <c r="K4" s="8"/>
      <c r="L4" s="8"/>
      <c r="M4" s="13"/>
      <c r="N4" s="8"/>
      <c r="O4" s="8"/>
    </row>
    <row r="5" spans="1:15" ht="27" customHeight="1">
      <c r="A5" s="20" t="s">
        <v>8</v>
      </c>
      <c r="B5" s="21" t="s">
        <v>9</v>
      </c>
      <c r="C5" s="22"/>
      <c r="D5" s="23" t="s">
        <v>10</v>
      </c>
      <c r="E5" s="23"/>
      <c r="F5" s="24" t="s">
        <v>11</v>
      </c>
      <c r="G5" s="25"/>
      <c r="H5" s="26" t="s">
        <v>12</v>
      </c>
      <c r="I5" s="27"/>
      <c r="J5" s="28"/>
    </row>
    <row r="6" spans="1:15" ht="24" customHeight="1">
      <c r="A6" s="29"/>
      <c r="B6" s="30"/>
      <c r="C6" s="22"/>
      <c r="D6" s="31" t="s">
        <v>8</v>
      </c>
      <c r="E6" s="32" t="s">
        <v>9</v>
      </c>
      <c r="F6" s="31" t="s">
        <v>13</v>
      </c>
      <c r="G6" s="32" t="s">
        <v>9</v>
      </c>
      <c r="H6" s="33" t="s">
        <v>8</v>
      </c>
      <c r="I6" s="34" t="s">
        <v>9</v>
      </c>
      <c r="J6" s="28"/>
    </row>
    <row r="7" spans="1:15" ht="22.5" customHeight="1">
      <c r="A7" s="35">
        <f>SUM(A8:A12)</f>
        <v>1977218232</v>
      </c>
      <c r="B7" s="36">
        <f>+A7/$A$7*100</f>
        <v>100</v>
      </c>
      <c r="C7" s="37" t="s">
        <v>14</v>
      </c>
      <c r="D7" s="36">
        <f>SUM(D8:D12)</f>
        <v>1974753919</v>
      </c>
      <c r="E7" s="36">
        <f t="shared" ref="E7:E33" si="0">IF(D7=0, ,(+D7/D$7)*100)</f>
        <v>100</v>
      </c>
      <c r="F7" s="36">
        <f>SUM(F8:F12)</f>
        <v>2088739000</v>
      </c>
      <c r="G7" s="36">
        <f t="shared" ref="G7:G33" si="1">IF(F7=0, ,(+F7/F$7)*100)</f>
        <v>100</v>
      </c>
      <c r="H7" s="36">
        <f>D7-F7</f>
        <v>-113985081</v>
      </c>
      <c r="I7" s="38">
        <f>+H7/F7*100</f>
        <v>-5.4571241787509113</v>
      </c>
    </row>
    <row r="8" spans="1:15" ht="22.5" customHeight="1">
      <c r="A8" s="39">
        <f>'[1]101決算'!$E$5</f>
        <v>0</v>
      </c>
      <c r="B8" s="40"/>
      <c r="C8" s="41" t="s">
        <v>15</v>
      </c>
      <c r="D8" s="40">
        <f>'[1]102決算'!$E$5</f>
        <v>0</v>
      </c>
      <c r="E8" s="40">
        <f t="shared" si="0"/>
        <v>0</v>
      </c>
      <c r="F8" s="40">
        <f>'[1]102預算'!$E5</f>
        <v>6147000</v>
      </c>
      <c r="G8" s="40">
        <f t="shared" si="1"/>
        <v>0.29429239364037346</v>
      </c>
      <c r="H8" s="40">
        <f t="shared" ref="H8:H33" si="2">D8-F8</f>
        <v>-6147000</v>
      </c>
      <c r="I8" s="42">
        <f>+H8/F8*100</f>
        <v>-100</v>
      </c>
    </row>
    <row r="9" spans="1:15" ht="22.5" customHeight="1">
      <c r="A9" s="39">
        <f>'[1]101決算'!$E$6</f>
        <v>42683402</v>
      </c>
      <c r="B9" s="40">
        <f>+A9/$A$7*100</f>
        <v>2.1587602880246961</v>
      </c>
      <c r="C9" s="41" t="s">
        <v>16</v>
      </c>
      <c r="D9" s="40">
        <f>'[1]102決算'!$E$6</f>
        <v>41334588</v>
      </c>
      <c r="E9" s="40">
        <f t="shared" si="0"/>
        <v>2.0931513340625001</v>
      </c>
      <c r="F9" s="40">
        <f>'[1]102預算'!$E6</f>
        <v>46150000</v>
      </c>
      <c r="G9" s="40">
        <f t="shared" si="1"/>
        <v>2.2094670516517381</v>
      </c>
      <c r="H9" s="40">
        <f t="shared" si="2"/>
        <v>-4815412</v>
      </c>
      <c r="I9" s="42">
        <f t="shared" ref="I9:I33" si="3">+H9/F9*100</f>
        <v>-10.43426218851571</v>
      </c>
    </row>
    <row r="10" spans="1:15" ht="22.5" customHeight="1">
      <c r="A10" s="39">
        <f>'[1]101決算'!$E$7</f>
        <v>1690133397</v>
      </c>
      <c r="B10" s="40">
        <f t="shared" ref="B10:B33" si="4">+A10/$A$7*100</f>
        <v>85.480366792409797</v>
      </c>
      <c r="C10" s="41" t="s">
        <v>17</v>
      </c>
      <c r="D10" s="40">
        <f>'[1]102決算'!$E$7</f>
        <v>1899688226</v>
      </c>
      <c r="E10" s="40">
        <f t="shared" si="0"/>
        <v>96.198731787401002</v>
      </c>
      <c r="F10" s="40">
        <f>'[1]102預算'!$E7</f>
        <v>1816525000</v>
      </c>
      <c r="G10" s="40">
        <f t="shared" si="1"/>
        <v>86.967543575334204</v>
      </c>
      <c r="H10" s="40">
        <f t="shared" si="2"/>
        <v>83163226</v>
      </c>
      <c r="I10" s="42">
        <f t="shared" si="3"/>
        <v>4.5781492685209395</v>
      </c>
    </row>
    <row r="11" spans="1:15" ht="22.5" customHeight="1">
      <c r="A11" s="39">
        <f>'[1]101決算'!$E$8</f>
        <v>0</v>
      </c>
      <c r="B11" s="40">
        <f t="shared" si="4"/>
        <v>0</v>
      </c>
      <c r="C11" s="41" t="s">
        <v>18</v>
      </c>
      <c r="D11" s="40">
        <f>'[1]102決算'!$E$8</f>
        <v>0</v>
      </c>
      <c r="E11" s="40">
        <f t="shared" si="0"/>
        <v>0</v>
      </c>
      <c r="F11" s="40">
        <f>'[1]102預算'!$E8</f>
        <v>72000</v>
      </c>
      <c r="G11" s="40">
        <f t="shared" si="1"/>
        <v>3.4470558552313138E-3</v>
      </c>
      <c r="H11" s="40">
        <f t="shared" si="2"/>
        <v>-72000</v>
      </c>
      <c r="I11" s="42">
        <f t="shared" si="3"/>
        <v>-100</v>
      </c>
    </row>
    <row r="12" spans="1:15" ht="22.5" customHeight="1">
      <c r="A12" s="39">
        <f>'[1]101決算'!$E$9</f>
        <v>244401433</v>
      </c>
      <c r="B12" s="40">
        <f t="shared" si="4"/>
        <v>12.360872919565512</v>
      </c>
      <c r="C12" s="41" t="s">
        <v>19</v>
      </c>
      <c r="D12" s="40">
        <f>'[1]102決算'!$E$9</f>
        <v>33731105</v>
      </c>
      <c r="E12" s="40">
        <f t="shared" si="0"/>
        <v>1.7081168785365</v>
      </c>
      <c r="F12" s="40">
        <f>'[1]102預算'!$E9</f>
        <v>219845000</v>
      </c>
      <c r="G12" s="40">
        <f t="shared" si="1"/>
        <v>10.525249923518448</v>
      </c>
      <c r="H12" s="40">
        <f t="shared" si="2"/>
        <v>-186113895</v>
      </c>
      <c r="I12" s="42">
        <f t="shared" si="3"/>
        <v>-84.65686961268166</v>
      </c>
    </row>
    <row r="13" spans="1:15" ht="22.5" customHeight="1">
      <c r="A13" s="43">
        <f>SUM(A14:A17)</f>
        <v>1853353365</v>
      </c>
      <c r="B13" s="40">
        <f t="shared" si="4"/>
        <v>93.735397287192328</v>
      </c>
      <c r="C13" s="41" t="s">
        <v>20</v>
      </c>
      <c r="D13" s="40">
        <f>SUM(D14:D17)</f>
        <v>1938321573</v>
      </c>
      <c r="E13" s="40">
        <f t="shared" si="0"/>
        <v>98.15509438166103</v>
      </c>
      <c r="F13" s="40">
        <f>SUM(F14:F17)</f>
        <v>1992688000</v>
      </c>
      <c r="G13" s="40">
        <f t="shared" si="1"/>
        <v>95.401483861794119</v>
      </c>
      <c r="H13" s="40">
        <f t="shared" si="2"/>
        <v>-54366427</v>
      </c>
      <c r="I13" s="42">
        <f t="shared" si="3"/>
        <v>-2.7282960001766456</v>
      </c>
    </row>
    <row r="14" spans="1:15" ht="22.5" customHeight="1">
      <c r="A14" s="39">
        <f>'[1]101決算'!$E$11</f>
        <v>0</v>
      </c>
      <c r="B14" s="40">
        <f t="shared" si="4"/>
        <v>0</v>
      </c>
      <c r="C14" s="41" t="s">
        <v>21</v>
      </c>
      <c r="D14" s="40">
        <f>'[1]102決算'!$E$11</f>
        <v>0</v>
      </c>
      <c r="E14" s="40">
        <f t="shared" si="0"/>
        <v>0</v>
      </c>
      <c r="F14" s="40">
        <f>'[1]102預算'!$E$11</f>
        <v>4650000</v>
      </c>
      <c r="G14" s="40">
        <f t="shared" si="1"/>
        <v>0.22262235731702237</v>
      </c>
      <c r="H14" s="40">
        <f t="shared" si="2"/>
        <v>-4650000</v>
      </c>
      <c r="I14" s="42">
        <f t="shared" si="3"/>
        <v>-100</v>
      </c>
    </row>
    <row r="15" spans="1:15" ht="22.5" customHeight="1">
      <c r="A15" s="39">
        <f>'[1]101決算'!$E$12</f>
        <v>48823822</v>
      </c>
      <c r="B15" s="40">
        <f t="shared" si="4"/>
        <v>2.4693188242864634</v>
      </c>
      <c r="C15" s="41" t="s">
        <v>22</v>
      </c>
      <c r="D15" s="40">
        <f>'[1]102決算'!$E$12</f>
        <v>50056611</v>
      </c>
      <c r="E15" s="40">
        <f t="shared" si="0"/>
        <v>2.5348277837751185</v>
      </c>
      <c r="F15" s="40">
        <f>'[1]102預算'!$E$12</f>
        <v>56918000</v>
      </c>
      <c r="G15" s="40">
        <f t="shared" si="1"/>
        <v>2.724993405111888</v>
      </c>
      <c r="H15" s="40">
        <f t="shared" si="2"/>
        <v>-6861389</v>
      </c>
      <c r="I15" s="42">
        <f t="shared" si="3"/>
        <v>-12.054866650268808</v>
      </c>
    </row>
    <row r="16" spans="1:15" ht="22.5" customHeight="1">
      <c r="A16" s="39">
        <f>'[1]101決算'!$E$13</f>
        <v>1666757581</v>
      </c>
      <c r="B16" s="40">
        <f t="shared" si="4"/>
        <v>84.298109031395981</v>
      </c>
      <c r="C16" s="41" t="s">
        <v>23</v>
      </c>
      <c r="D16" s="40">
        <f>'[1]102決算'!$E$13</f>
        <v>1882065343</v>
      </c>
      <c r="E16" s="40">
        <f t="shared" si="0"/>
        <v>95.3063227216211</v>
      </c>
      <c r="F16" s="40">
        <f>'[1]102預算'!$E$13</f>
        <v>1822108000</v>
      </c>
      <c r="G16" s="40">
        <f t="shared" si="1"/>
        <v>87.234834031441935</v>
      </c>
      <c r="H16" s="40">
        <f t="shared" si="2"/>
        <v>59957343</v>
      </c>
      <c r="I16" s="42">
        <f t="shared" si="3"/>
        <v>3.2905482550979412</v>
      </c>
    </row>
    <row r="17" spans="1:9" ht="22.5" customHeight="1">
      <c r="A17" s="39">
        <f>'[1]101決算'!$E$14</f>
        <v>137771962</v>
      </c>
      <c r="B17" s="40">
        <f t="shared" si="4"/>
        <v>6.967969431509875</v>
      </c>
      <c r="C17" s="41" t="s">
        <v>24</v>
      </c>
      <c r="D17" s="40">
        <f>'[1]102決算'!$E$14</f>
        <v>6199619</v>
      </c>
      <c r="E17" s="40">
        <f t="shared" si="0"/>
        <v>0.31394387626481779</v>
      </c>
      <c r="F17" s="40">
        <f>'[1]102預算'!$E$14</f>
        <v>109012000</v>
      </c>
      <c r="G17" s="40">
        <f t="shared" si="1"/>
        <v>5.2190340679232783</v>
      </c>
      <c r="H17" s="40">
        <f t="shared" si="2"/>
        <v>-102812381</v>
      </c>
      <c r="I17" s="42">
        <f t="shared" si="3"/>
        <v>-94.312902249293657</v>
      </c>
    </row>
    <row r="18" spans="1:9" ht="22.5" customHeight="1">
      <c r="A18" s="39">
        <f>'[1]101決算'!$E$15</f>
        <v>123864867</v>
      </c>
      <c r="B18" s="40">
        <f t="shared" si="4"/>
        <v>6.2646027128076778</v>
      </c>
      <c r="C18" s="41" t="s">
        <v>25</v>
      </c>
      <c r="D18" s="40">
        <f>D7-D13</f>
        <v>36432346</v>
      </c>
      <c r="E18" s="40">
        <f t="shared" si="0"/>
        <v>1.8449056183389705</v>
      </c>
      <c r="F18" s="40">
        <f>F7-F13</f>
        <v>96051000</v>
      </c>
      <c r="G18" s="40">
        <f t="shared" si="1"/>
        <v>4.5985161382058743</v>
      </c>
      <c r="H18" s="40">
        <f t="shared" si="2"/>
        <v>-59618654</v>
      </c>
      <c r="I18" s="42">
        <f t="shared" si="3"/>
        <v>-62.069790007391909</v>
      </c>
    </row>
    <row r="19" spans="1:9" ht="22.5" customHeight="1">
      <c r="A19" s="39">
        <f>'[1]101決算'!$E$16</f>
        <v>40190210</v>
      </c>
      <c r="B19" s="40">
        <f t="shared" si="4"/>
        <v>2.0326643437505991</v>
      </c>
      <c r="C19" s="41" t="s">
        <v>26</v>
      </c>
      <c r="D19" s="40">
        <f>SUM(D20:D22)</f>
        <v>43048942</v>
      </c>
      <c r="E19" s="40">
        <f t="shared" si="0"/>
        <v>2.1799648850323412</v>
      </c>
      <c r="F19" s="40">
        <f>SUM(F20:F22)</f>
        <v>57684000</v>
      </c>
      <c r="G19" s="40">
        <f t="shared" si="1"/>
        <v>2.7616662493494881</v>
      </c>
      <c r="H19" s="40">
        <f t="shared" si="2"/>
        <v>-14635058</v>
      </c>
      <c r="I19" s="42">
        <f t="shared" si="3"/>
        <v>-25.371087303238333</v>
      </c>
    </row>
    <row r="20" spans="1:9" ht="22.5" customHeight="1">
      <c r="A20" s="39">
        <f>'[1]101決算'!$E$17</f>
        <v>0</v>
      </c>
      <c r="B20" s="40">
        <f t="shared" si="4"/>
        <v>0</v>
      </c>
      <c r="C20" s="41" t="s">
        <v>27</v>
      </c>
      <c r="D20" s="40">
        <f>'[1]102決算'!$E$17</f>
        <v>0</v>
      </c>
      <c r="E20" s="40">
        <f t="shared" si="0"/>
        <v>0</v>
      </c>
      <c r="F20" s="40">
        <f>'[1]102預算'!$E$17</f>
        <v>0</v>
      </c>
      <c r="G20" s="40">
        <f t="shared" si="1"/>
        <v>0</v>
      </c>
      <c r="H20" s="40">
        <f t="shared" si="2"/>
        <v>0</v>
      </c>
      <c r="I20" s="42"/>
    </row>
    <row r="21" spans="1:9" ht="22.5" customHeight="1">
      <c r="A21" s="39">
        <f>'[1]101決算'!$E$18</f>
        <v>40190210</v>
      </c>
      <c r="B21" s="40">
        <f t="shared" si="4"/>
        <v>2.0326643437505991</v>
      </c>
      <c r="C21" s="41" t="s">
        <v>28</v>
      </c>
      <c r="D21" s="40">
        <f>'[1]102決算'!$E$18</f>
        <v>43048942</v>
      </c>
      <c r="E21" s="40">
        <f t="shared" si="0"/>
        <v>2.1799648850323412</v>
      </c>
      <c r="F21" s="40">
        <f>'[1]102預算'!$E$18</f>
        <v>57584000</v>
      </c>
      <c r="G21" s="40">
        <f t="shared" si="1"/>
        <v>2.7568786717727778</v>
      </c>
      <c r="H21" s="40">
        <f t="shared" si="2"/>
        <v>-14535058</v>
      </c>
      <c r="I21" s="42">
        <f t="shared" si="3"/>
        <v>-25.241487218671853</v>
      </c>
    </row>
    <row r="22" spans="1:9" ht="22.5" customHeight="1">
      <c r="A22" s="39">
        <f>'[1]101決算'!$E$19</f>
        <v>0</v>
      </c>
      <c r="B22" s="40">
        <f t="shared" si="4"/>
        <v>0</v>
      </c>
      <c r="C22" s="41" t="s">
        <v>29</v>
      </c>
      <c r="D22" s="40">
        <f>'[1]102決算'!$E$19</f>
        <v>0</v>
      </c>
      <c r="E22" s="40">
        <f t="shared" si="0"/>
        <v>0</v>
      </c>
      <c r="F22" s="40">
        <f>'[1]102預算'!$E$19</f>
        <v>100000</v>
      </c>
      <c r="G22" s="40">
        <f t="shared" si="1"/>
        <v>4.7875775767101583E-3</v>
      </c>
      <c r="H22" s="40">
        <f t="shared" si="2"/>
        <v>-100000</v>
      </c>
      <c r="I22" s="42">
        <f t="shared" si="3"/>
        <v>-100</v>
      </c>
    </row>
    <row r="23" spans="1:9" ht="22.5" customHeight="1">
      <c r="A23" s="39">
        <f>'[1]101決算'!$E$20</f>
        <v>83674657</v>
      </c>
      <c r="B23" s="40">
        <f t="shared" si="4"/>
        <v>4.2319383690570787</v>
      </c>
      <c r="C23" s="41" t="s">
        <v>30</v>
      </c>
      <c r="D23" s="40">
        <f>D18-D19</f>
        <v>-6616596</v>
      </c>
      <c r="E23" s="40">
        <f t="shared" si="0"/>
        <v>-0.33505926669337072</v>
      </c>
      <c r="F23" s="40">
        <f>F18-F19</f>
        <v>38367000</v>
      </c>
      <c r="G23" s="40">
        <f t="shared" si="1"/>
        <v>1.8368498888563864</v>
      </c>
      <c r="H23" s="40">
        <f t="shared" si="2"/>
        <v>-44983596</v>
      </c>
      <c r="I23" s="42">
        <f t="shared" si="3"/>
        <v>-117.24553913519431</v>
      </c>
    </row>
    <row r="24" spans="1:9" ht="22.5" customHeight="1">
      <c r="A24" s="39">
        <f>'[1]101決算'!$E$21</f>
        <v>7872657</v>
      </c>
      <c r="B24" s="40">
        <f t="shared" si="4"/>
        <v>0.39816833936619289</v>
      </c>
      <c r="C24" s="41" t="s">
        <v>31</v>
      </c>
      <c r="D24" s="40">
        <f>SUM(D25:D26)</f>
        <v>17069764</v>
      </c>
      <c r="E24" s="40">
        <f t="shared" si="0"/>
        <v>0.86439955053457984</v>
      </c>
      <c r="F24" s="40">
        <f>SUM(F25:F26)</f>
        <v>6821000</v>
      </c>
      <c r="G24" s="40">
        <f t="shared" si="1"/>
        <v>0.3265606665073999</v>
      </c>
      <c r="H24" s="40">
        <f t="shared" si="2"/>
        <v>10248764</v>
      </c>
      <c r="I24" s="42">
        <f t="shared" si="3"/>
        <v>150.25310071836975</v>
      </c>
    </row>
    <row r="25" spans="1:9" ht="22.5" customHeight="1">
      <c r="A25" s="39">
        <f>'[1]101決算'!$E$22</f>
        <v>5047163</v>
      </c>
      <c r="B25" s="40">
        <f t="shared" si="4"/>
        <v>0.25526585372898786</v>
      </c>
      <c r="C25" s="41" t="s">
        <v>32</v>
      </c>
      <c r="D25" s="40">
        <f>'[1]102決算'!$E$22</f>
        <v>5292559</v>
      </c>
      <c r="E25" s="40">
        <f t="shared" si="0"/>
        <v>0.26801106452190815</v>
      </c>
      <c r="F25" s="40">
        <f>'[1]102預算'!$E$22</f>
        <v>5230000</v>
      </c>
      <c r="G25" s="40">
        <f t="shared" si="1"/>
        <v>0.25039030726194134</v>
      </c>
      <c r="H25" s="40">
        <f t="shared" si="2"/>
        <v>62559</v>
      </c>
      <c r="I25" s="42">
        <f t="shared" si="3"/>
        <v>1.1961567877629062</v>
      </c>
    </row>
    <row r="26" spans="1:9" ht="22.5" customHeight="1">
      <c r="A26" s="39">
        <f>'[1]101決算'!$E$23</f>
        <v>2825494</v>
      </c>
      <c r="B26" s="40">
        <f t="shared" si="4"/>
        <v>0.14290248563720506</v>
      </c>
      <c r="C26" s="41" t="s">
        <v>33</v>
      </c>
      <c r="D26" s="40">
        <f>'[1]102決算'!$E$23</f>
        <v>11777205</v>
      </c>
      <c r="E26" s="40">
        <f t="shared" si="0"/>
        <v>0.59638848601267169</v>
      </c>
      <c r="F26" s="40">
        <f>'[1]102預算'!$E$23</f>
        <v>1591000</v>
      </c>
      <c r="G26" s="40">
        <f t="shared" si="1"/>
        <v>7.6170359245458619E-2</v>
      </c>
      <c r="H26" s="40">
        <f t="shared" si="2"/>
        <v>10186205</v>
      </c>
      <c r="I26" s="42">
        <f t="shared" si="3"/>
        <v>640.23915776241358</v>
      </c>
    </row>
    <row r="27" spans="1:9" ht="22.5" customHeight="1">
      <c r="A27" s="39">
        <f>'[1]101決算'!$E$24</f>
        <v>245620</v>
      </c>
      <c r="B27" s="40">
        <f t="shared" si="4"/>
        <v>1.2422503294011705E-2</v>
      </c>
      <c r="C27" s="41" t="s">
        <v>34</v>
      </c>
      <c r="D27" s="40">
        <f>SUM(D28:D29)</f>
        <v>4018065</v>
      </c>
      <c r="E27" s="40">
        <f t="shared" si="0"/>
        <v>0.20347168127331619</v>
      </c>
      <c r="F27" s="40">
        <f>SUM(F28:F29)</f>
        <v>8781000</v>
      </c>
      <c r="G27" s="40">
        <f t="shared" si="1"/>
        <v>0.42039718701091905</v>
      </c>
      <c r="H27" s="40">
        <f t="shared" si="2"/>
        <v>-4762935</v>
      </c>
      <c r="I27" s="42">
        <f t="shared" si="3"/>
        <v>-54.241373419883843</v>
      </c>
    </row>
    <row r="28" spans="1:9" ht="22.5" customHeight="1">
      <c r="A28" s="39">
        <f>'[1]101決算'!$E$25</f>
        <v>0</v>
      </c>
      <c r="B28" s="40">
        <f t="shared" si="4"/>
        <v>0</v>
      </c>
      <c r="C28" s="41" t="s">
        <v>35</v>
      </c>
      <c r="D28" s="40">
        <f>'[1]102決算'!$E$25</f>
        <v>0</v>
      </c>
      <c r="E28" s="40">
        <f t="shared" si="0"/>
        <v>0</v>
      </c>
      <c r="F28" s="40">
        <f>'[1]102預算'!$E$25</f>
        <v>0</v>
      </c>
      <c r="G28" s="40">
        <f t="shared" si="1"/>
        <v>0</v>
      </c>
      <c r="H28" s="40">
        <f t="shared" si="2"/>
        <v>0</v>
      </c>
      <c r="I28" s="42"/>
    </row>
    <row r="29" spans="1:9" ht="22.5" customHeight="1">
      <c r="A29" s="39">
        <f>'[1]101決算'!$E$26</f>
        <v>245620</v>
      </c>
      <c r="B29" s="40">
        <f t="shared" si="4"/>
        <v>1.2422503294011705E-2</v>
      </c>
      <c r="C29" s="41" t="s">
        <v>36</v>
      </c>
      <c r="D29" s="40">
        <f>'[1]102決算'!$E$26</f>
        <v>4018065</v>
      </c>
      <c r="E29" s="40">
        <f t="shared" si="0"/>
        <v>0.20347168127331619</v>
      </c>
      <c r="F29" s="40">
        <f>'[1]102預算'!$E$26</f>
        <v>8781000</v>
      </c>
      <c r="G29" s="40">
        <f t="shared" si="1"/>
        <v>0.42039718701091905</v>
      </c>
      <c r="H29" s="40">
        <f t="shared" si="2"/>
        <v>-4762935</v>
      </c>
      <c r="I29" s="42">
        <f t="shared" si="3"/>
        <v>-54.241373419883843</v>
      </c>
    </row>
    <row r="30" spans="1:9" ht="22.5" customHeight="1">
      <c r="A30" s="39">
        <f>'[1]101決算'!$E$27</f>
        <v>7627037</v>
      </c>
      <c r="B30" s="40">
        <f t="shared" si="4"/>
        <v>0.38574583607218127</v>
      </c>
      <c r="C30" s="41" t="s">
        <v>37</v>
      </c>
      <c r="D30" s="40">
        <f>D24-D27</f>
        <v>13051699</v>
      </c>
      <c r="E30" s="40">
        <f t="shared" si="0"/>
        <v>0.66092786926126357</v>
      </c>
      <c r="F30" s="40">
        <f>F24-F27</f>
        <v>-1960000</v>
      </c>
      <c r="G30" s="40">
        <f t="shared" si="1"/>
        <v>-9.3836520503519108E-2</v>
      </c>
      <c r="H30" s="40">
        <f t="shared" si="2"/>
        <v>15011699</v>
      </c>
      <c r="I30" s="42">
        <f t="shared" si="3"/>
        <v>-765.90301020408162</v>
      </c>
    </row>
    <row r="31" spans="1:9" ht="22.5" customHeight="1">
      <c r="A31" s="39">
        <f>'[1]101決算'!$E$28</f>
        <v>91301694</v>
      </c>
      <c r="B31" s="40">
        <f t="shared" si="4"/>
        <v>4.6176842051292599</v>
      </c>
      <c r="C31" s="41" t="s">
        <v>38</v>
      </c>
      <c r="D31" s="40">
        <f>D23+D30</f>
        <v>6435103</v>
      </c>
      <c r="E31" s="40">
        <f t="shared" si="0"/>
        <v>0.32586860256789291</v>
      </c>
      <c r="F31" s="40">
        <f>F23+F30</f>
        <v>36407000</v>
      </c>
      <c r="G31" s="40">
        <f t="shared" si="1"/>
        <v>1.7430133683528675</v>
      </c>
      <c r="H31" s="40">
        <f t="shared" si="2"/>
        <v>-29971897</v>
      </c>
      <c r="I31" s="42">
        <f t="shared" si="3"/>
        <v>-82.324544730408988</v>
      </c>
    </row>
    <row r="32" spans="1:9" ht="22.5" customHeight="1">
      <c r="A32" s="39">
        <f>'[1]101決算'!$E$29</f>
        <v>15873356</v>
      </c>
      <c r="B32" s="40">
        <f t="shared" si="4"/>
        <v>0.80281254456892948</v>
      </c>
      <c r="C32" s="41" t="s">
        <v>39</v>
      </c>
      <c r="D32" s="40">
        <f>'[1]102決算'!$E$29</f>
        <v>2699177</v>
      </c>
      <c r="E32" s="40">
        <f t="shared" si="0"/>
        <v>0.13668422045045706</v>
      </c>
      <c r="F32" s="40">
        <f>'[1]102預算'!$E$29</f>
        <v>5492000</v>
      </c>
      <c r="G32" s="40">
        <f t="shared" si="1"/>
        <v>0.26293376051292189</v>
      </c>
      <c r="H32" s="40">
        <f t="shared" si="2"/>
        <v>-2792823</v>
      </c>
      <c r="I32" s="42">
        <f t="shared" si="3"/>
        <v>-50.852567370721047</v>
      </c>
    </row>
    <row r="33" spans="1:9" ht="22.5" customHeight="1" thickBot="1">
      <c r="A33" s="44">
        <f>'[1]101決算'!$E$30</f>
        <v>75428338</v>
      </c>
      <c r="B33" s="45">
        <f t="shared" si="4"/>
        <v>3.8148716605603301</v>
      </c>
      <c r="C33" s="46" t="s">
        <v>40</v>
      </c>
      <c r="D33" s="45">
        <f>D31-D32</f>
        <v>3735926</v>
      </c>
      <c r="E33" s="45">
        <f t="shared" si="0"/>
        <v>0.18918438211743585</v>
      </c>
      <c r="F33" s="45">
        <f>F31-F32</f>
        <v>30915000</v>
      </c>
      <c r="G33" s="45">
        <f t="shared" si="1"/>
        <v>1.4800796078399454</v>
      </c>
      <c r="H33" s="45">
        <f t="shared" si="2"/>
        <v>-27179074</v>
      </c>
      <c r="I33" s="47">
        <f t="shared" si="3"/>
        <v>-87.915490862041082</v>
      </c>
    </row>
    <row r="34" spans="1:9" ht="24.2" customHeight="1">
      <c r="A34" s="48"/>
      <c r="B34" s="49"/>
      <c r="C34" s="50"/>
      <c r="D34" s="50"/>
      <c r="E34" s="50"/>
      <c r="F34" s="51"/>
      <c r="G34" s="51"/>
    </row>
    <row r="35" spans="1:9" ht="24.2" customHeight="1">
      <c r="A35" s="52"/>
      <c r="B35" s="53"/>
      <c r="C35" s="54"/>
      <c r="D35" s="28"/>
      <c r="E35" s="28"/>
      <c r="F35" s="55"/>
      <c r="G35" s="28"/>
    </row>
    <row r="36" spans="1:9" ht="24.2" customHeight="1">
      <c r="F36" s="55"/>
    </row>
    <row r="37" spans="1:9" ht="24.2" customHeight="1">
      <c r="F37" s="55"/>
    </row>
    <row r="38" spans="1:9" ht="24.2" customHeight="1">
      <c r="F38" s="55"/>
    </row>
    <row r="39" spans="1:9" ht="24.2" customHeight="1">
      <c r="F39" s="55"/>
    </row>
    <row r="40" spans="1:9" ht="24.2" customHeight="1">
      <c r="F40" s="55"/>
    </row>
    <row r="41" spans="1:9" ht="24.2" customHeight="1">
      <c r="F41" s="55"/>
    </row>
    <row r="42" spans="1:9" ht="24.2" customHeight="1">
      <c r="F42" s="55"/>
    </row>
    <row r="43" spans="1:9" ht="24.2" customHeight="1">
      <c r="F43" s="55"/>
    </row>
    <row r="44" spans="1:9" ht="24.2" customHeight="1">
      <c r="F44" s="55"/>
    </row>
    <row r="45" spans="1:9" ht="24.2" customHeight="1">
      <c r="F45" s="55"/>
    </row>
    <row r="46" spans="1:9" ht="24.2" customHeight="1">
      <c r="F46" s="55"/>
    </row>
    <row r="47" spans="1:9" ht="24.2" customHeight="1">
      <c r="F47" s="55"/>
    </row>
    <row r="48" spans="1:9" ht="24.2" customHeight="1">
      <c r="F48" s="55"/>
    </row>
    <row r="49" spans="6:6" ht="24.2" customHeight="1">
      <c r="F49" s="55"/>
    </row>
    <row r="50" spans="6:6" ht="24.2" customHeight="1">
      <c r="F50" s="55"/>
    </row>
    <row r="51" spans="6:6" ht="24.2" customHeight="1">
      <c r="F51" s="55"/>
    </row>
    <row r="52" spans="6:6" ht="24.2" customHeight="1">
      <c r="F52" s="55"/>
    </row>
    <row r="53" spans="6:6" ht="24.2" customHeight="1">
      <c r="F53" s="55"/>
    </row>
    <row r="54" spans="6:6" ht="24.2" customHeight="1">
      <c r="F54" s="55"/>
    </row>
    <row r="55" spans="6:6" ht="24.2" customHeight="1">
      <c r="F55" s="55"/>
    </row>
    <row r="56" spans="6:6" ht="24.2" customHeight="1">
      <c r="F56" s="55"/>
    </row>
    <row r="57" spans="6:6" ht="24.2" customHeight="1">
      <c r="F57" s="55"/>
    </row>
    <row r="58" spans="6:6" ht="24.2" customHeight="1">
      <c r="F58" s="55"/>
    </row>
    <row r="59" spans="6:6" ht="24.2" customHeight="1">
      <c r="F59" s="55"/>
    </row>
    <row r="60" spans="6:6" ht="24.2" customHeight="1">
      <c r="F60" s="55"/>
    </row>
    <row r="61" spans="6:6" ht="24.2" customHeight="1">
      <c r="F61" s="55"/>
    </row>
  </sheetData>
  <mergeCells count="13">
    <mergeCell ref="D5:E5"/>
    <mergeCell ref="F5:G5"/>
    <mergeCell ref="H5:I5"/>
    <mergeCell ref="A1:I1"/>
    <mergeCell ref="A2:G2"/>
    <mergeCell ref="H2:I2"/>
    <mergeCell ref="C3:G3"/>
    <mergeCell ref="H3:I3"/>
    <mergeCell ref="A4:B4"/>
    <mergeCell ref="C4:C6"/>
    <mergeCell ref="D4:I4"/>
    <mergeCell ref="A5:A6"/>
    <mergeCell ref="B5:B6"/>
  </mergeCells>
  <phoneticPr fontId="3" type="noConversion"/>
  <printOptions horizontalCentered="1" verticalCentered="1"/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showZeros="0" zoomScaleNormal="100" workbookViewId="0">
      <pane xSplit="3" ySplit="5" topLeftCell="D30" activePane="bottomRight" state="frozen"/>
      <selection pane="topRight" activeCell="D1" sqref="D1"/>
      <selection pane="bottomLeft" activeCell="A6" sqref="A6"/>
      <selection pane="bottomRight" activeCell="A33" sqref="A33:XFD39"/>
    </sheetView>
  </sheetViews>
  <sheetFormatPr defaultColWidth="10" defaultRowHeight="16.5"/>
  <cols>
    <col min="1" max="1" width="16.125" style="58" customWidth="1"/>
    <col min="2" max="2" width="11.625" style="58" customWidth="1"/>
    <col min="3" max="3" width="5.5" style="58" customWidth="1"/>
    <col min="4" max="4" width="12.625" style="58" customWidth="1"/>
    <col min="5" max="5" width="5.625" style="58" customWidth="1"/>
    <col min="6" max="6" width="12.625" style="58" customWidth="1"/>
    <col min="7" max="7" width="5.625" style="58" customWidth="1"/>
    <col min="8" max="8" width="12.625" style="58" customWidth="1"/>
    <col min="9" max="9" width="6.625" style="58" customWidth="1"/>
    <col min="10" max="256" width="10" style="58"/>
    <col min="257" max="257" width="16.125" style="58" customWidth="1"/>
    <col min="258" max="258" width="11.625" style="58" customWidth="1"/>
    <col min="259" max="259" width="5.5" style="58" customWidth="1"/>
    <col min="260" max="260" width="12.625" style="58" customWidth="1"/>
    <col min="261" max="261" width="5.625" style="58" customWidth="1"/>
    <col min="262" max="262" width="12.625" style="58" customWidth="1"/>
    <col min="263" max="263" width="5.625" style="58" customWidth="1"/>
    <col min="264" max="264" width="12.625" style="58" customWidth="1"/>
    <col min="265" max="265" width="6.625" style="58" customWidth="1"/>
    <col min="266" max="512" width="10" style="58"/>
    <col min="513" max="513" width="16.125" style="58" customWidth="1"/>
    <col min="514" max="514" width="11.625" style="58" customWidth="1"/>
    <col min="515" max="515" width="5.5" style="58" customWidth="1"/>
    <col min="516" max="516" width="12.625" style="58" customWidth="1"/>
    <col min="517" max="517" width="5.625" style="58" customWidth="1"/>
    <col min="518" max="518" width="12.625" style="58" customWidth="1"/>
    <col min="519" max="519" width="5.625" style="58" customWidth="1"/>
    <col min="520" max="520" width="12.625" style="58" customWidth="1"/>
    <col min="521" max="521" width="6.625" style="58" customWidth="1"/>
    <col min="522" max="768" width="10" style="58"/>
    <col min="769" max="769" width="16.125" style="58" customWidth="1"/>
    <col min="770" max="770" width="11.625" style="58" customWidth="1"/>
    <col min="771" max="771" width="5.5" style="58" customWidth="1"/>
    <col min="772" max="772" width="12.625" style="58" customWidth="1"/>
    <col min="773" max="773" width="5.625" style="58" customWidth="1"/>
    <col min="774" max="774" width="12.625" style="58" customWidth="1"/>
    <col min="775" max="775" width="5.625" style="58" customWidth="1"/>
    <col min="776" max="776" width="12.625" style="58" customWidth="1"/>
    <col min="777" max="777" width="6.625" style="58" customWidth="1"/>
    <col min="778" max="1024" width="10" style="58"/>
    <col min="1025" max="1025" width="16.125" style="58" customWidth="1"/>
    <col min="1026" max="1026" width="11.625" style="58" customWidth="1"/>
    <col min="1027" max="1027" width="5.5" style="58" customWidth="1"/>
    <col min="1028" max="1028" width="12.625" style="58" customWidth="1"/>
    <col min="1029" max="1029" width="5.625" style="58" customWidth="1"/>
    <col min="1030" max="1030" width="12.625" style="58" customWidth="1"/>
    <col min="1031" max="1031" width="5.625" style="58" customWidth="1"/>
    <col min="1032" max="1032" width="12.625" style="58" customWidth="1"/>
    <col min="1033" max="1033" width="6.625" style="58" customWidth="1"/>
    <col min="1034" max="1280" width="10" style="58"/>
    <col min="1281" max="1281" width="16.125" style="58" customWidth="1"/>
    <col min="1282" max="1282" width="11.625" style="58" customWidth="1"/>
    <col min="1283" max="1283" width="5.5" style="58" customWidth="1"/>
    <col min="1284" max="1284" width="12.625" style="58" customWidth="1"/>
    <col min="1285" max="1285" width="5.625" style="58" customWidth="1"/>
    <col min="1286" max="1286" width="12.625" style="58" customWidth="1"/>
    <col min="1287" max="1287" width="5.625" style="58" customWidth="1"/>
    <col min="1288" max="1288" width="12.625" style="58" customWidth="1"/>
    <col min="1289" max="1289" width="6.625" style="58" customWidth="1"/>
    <col min="1290" max="1536" width="10" style="58"/>
    <col min="1537" max="1537" width="16.125" style="58" customWidth="1"/>
    <col min="1538" max="1538" width="11.625" style="58" customWidth="1"/>
    <col min="1539" max="1539" width="5.5" style="58" customWidth="1"/>
    <col min="1540" max="1540" width="12.625" style="58" customWidth="1"/>
    <col min="1541" max="1541" width="5.625" style="58" customWidth="1"/>
    <col min="1542" max="1542" width="12.625" style="58" customWidth="1"/>
    <col min="1543" max="1543" width="5.625" style="58" customWidth="1"/>
    <col min="1544" max="1544" width="12.625" style="58" customWidth="1"/>
    <col min="1545" max="1545" width="6.625" style="58" customWidth="1"/>
    <col min="1546" max="1792" width="10" style="58"/>
    <col min="1793" max="1793" width="16.125" style="58" customWidth="1"/>
    <col min="1794" max="1794" width="11.625" style="58" customWidth="1"/>
    <col min="1795" max="1795" width="5.5" style="58" customWidth="1"/>
    <col min="1796" max="1796" width="12.625" style="58" customWidth="1"/>
    <col min="1797" max="1797" width="5.625" style="58" customWidth="1"/>
    <col min="1798" max="1798" width="12.625" style="58" customWidth="1"/>
    <col min="1799" max="1799" width="5.625" style="58" customWidth="1"/>
    <col min="1800" max="1800" width="12.625" style="58" customWidth="1"/>
    <col min="1801" max="1801" width="6.625" style="58" customWidth="1"/>
    <col min="1802" max="2048" width="10" style="58"/>
    <col min="2049" max="2049" width="16.125" style="58" customWidth="1"/>
    <col min="2050" max="2050" width="11.625" style="58" customWidth="1"/>
    <col min="2051" max="2051" width="5.5" style="58" customWidth="1"/>
    <col min="2052" max="2052" width="12.625" style="58" customWidth="1"/>
    <col min="2053" max="2053" width="5.625" style="58" customWidth="1"/>
    <col min="2054" max="2054" width="12.625" style="58" customWidth="1"/>
    <col min="2055" max="2055" width="5.625" style="58" customWidth="1"/>
    <col min="2056" max="2056" width="12.625" style="58" customWidth="1"/>
    <col min="2057" max="2057" width="6.625" style="58" customWidth="1"/>
    <col min="2058" max="2304" width="10" style="58"/>
    <col min="2305" max="2305" width="16.125" style="58" customWidth="1"/>
    <col min="2306" max="2306" width="11.625" style="58" customWidth="1"/>
    <col min="2307" max="2307" width="5.5" style="58" customWidth="1"/>
    <col min="2308" max="2308" width="12.625" style="58" customWidth="1"/>
    <col min="2309" max="2309" width="5.625" style="58" customWidth="1"/>
    <col min="2310" max="2310" width="12.625" style="58" customWidth="1"/>
    <col min="2311" max="2311" width="5.625" style="58" customWidth="1"/>
    <col min="2312" max="2312" width="12.625" style="58" customWidth="1"/>
    <col min="2313" max="2313" width="6.625" style="58" customWidth="1"/>
    <col min="2314" max="2560" width="10" style="58"/>
    <col min="2561" max="2561" width="16.125" style="58" customWidth="1"/>
    <col min="2562" max="2562" width="11.625" style="58" customWidth="1"/>
    <col min="2563" max="2563" width="5.5" style="58" customWidth="1"/>
    <col min="2564" max="2564" width="12.625" style="58" customWidth="1"/>
    <col min="2565" max="2565" width="5.625" style="58" customWidth="1"/>
    <col min="2566" max="2566" width="12.625" style="58" customWidth="1"/>
    <col min="2567" max="2567" width="5.625" style="58" customWidth="1"/>
    <col min="2568" max="2568" width="12.625" style="58" customWidth="1"/>
    <col min="2569" max="2569" width="6.625" style="58" customWidth="1"/>
    <col min="2570" max="2816" width="10" style="58"/>
    <col min="2817" max="2817" width="16.125" style="58" customWidth="1"/>
    <col min="2818" max="2818" width="11.625" style="58" customWidth="1"/>
    <col min="2819" max="2819" width="5.5" style="58" customWidth="1"/>
    <col min="2820" max="2820" width="12.625" style="58" customWidth="1"/>
    <col min="2821" max="2821" width="5.625" style="58" customWidth="1"/>
    <col min="2822" max="2822" width="12.625" style="58" customWidth="1"/>
    <col min="2823" max="2823" width="5.625" style="58" customWidth="1"/>
    <col min="2824" max="2824" width="12.625" style="58" customWidth="1"/>
    <col min="2825" max="2825" width="6.625" style="58" customWidth="1"/>
    <col min="2826" max="3072" width="10" style="58"/>
    <col min="3073" max="3073" width="16.125" style="58" customWidth="1"/>
    <col min="3074" max="3074" width="11.625" style="58" customWidth="1"/>
    <col min="3075" max="3075" width="5.5" style="58" customWidth="1"/>
    <col min="3076" max="3076" width="12.625" style="58" customWidth="1"/>
    <col min="3077" max="3077" width="5.625" style="58" customWidth="1"/>
    <col min="3078" max="3078" width="12.625" style="58" customWidth="1"/>
    <col min="3079" max="3079" width="5.625" style="58" customWidth="1"/>
    <col min="3080" max="3080" width="12.625" style="58" customWidth="1"/>
    <col min="3081" max="3081" width="6.625" style="58" customWidth="1"/>
    <col min="3082" max="3328" width="10" style="58"/>
    <col min="3329" max="3329" width="16.125" style="58" customWidth="1"/>
    <col min="3330" max="3330" width="11.625" style="58" customWidth="1"/>
    <col min="3331" max="3331" width="5.5" style="58" customWidth="1"/>
    <col min="3332" max="3332" width="12.625" style="58" customWidth="1"/>
    <col min="3333" max="3333" width="5.625" style="58" customWidth="1"/>
    <col min="3334" max="3334" width="12.625" style="58" customWidth="1"/>
    <col min="3335" max="3335" width="5.625" style="58" customWidth="1"/>
    <col min="3336" max="3336" width="12.625" style="58" customWidth="1"/>
    <col min="3337" max="3337" width="6.625" style="58" customWidth="1"/>
    <col min="3338" max="3584" width="10" style="58"/>
    <col min="3585" max="3585" width="16.125" style="58" customWidth="1"/>
    <col min="3586" max="3586" width="11.625" style="58" customWidth="1"/>
    <col min="3587" max="3587" width="5.5" style="58" customWidth="1"/>
    <col min="3588" max="3588" width="12.625" style="58" customWidth="1"/>
    <col min="3589" max="3589" width="5.625" style="58" customWidth="1"/>
    <col min="3590" max="3590" width="12.625" style="58" customWidth="1"/>
    <col min="3591" max="3591" width="5.625" style="58" customWidth="1"/>
    <col min="3592" max="3592" width="12.625" style="58" customWidth="1"/>
    <col min="3593" max="3593" width="6.625" style="58" customWidth="1"/>
    <col min="3594" max="3840" width="10" style="58"/>
    <col min="3841" max="3841" width="16.125" style="58" customWidth="1"/>
    <col min="3842" max="3842" width="11.625" style="58" customWidth="1"/>
    <col min="3843" max="3843" width="5.5" style="58" customWidth="1"/>
    <col min="3844" max="3844" width="12.625" style="58" customWidth="1"/>
    <col min="3845" max="3845" width="5.625" style="58" customWidth="1"/>
    <col min="3846" max="3846" width="12.625" style="58" customWidth="1"/>
    <col min="3847" max="3847" width="5.625" style="58" customWidth="1"/>
    <col min="3848" max="3848" width="12.625" style="58" customWidth="1"/>
    <col min="3849" max="3849" width="6.625" style="58" customWidth="1"/>
    <col min="3850" max="4096" width="10" style="58"/>
    <col min="4097" max="4097" width="16.125" style="58" customWidth="1"/>
    <col min="4098" max="4098" width="11.625" style="58" customWidth="1"/>
    <col min="4099" max="4099" width="5.5" style="58" customWidth="1"/>
    <col min="4100" max="4100" width="12.625" style="58" customWidth="1"/>
    <col min="4101" max="4101" width="5.625" style="58" customWidth="1"/>
    <col min="4102" max="4102" width="12.625" style="58" customWidth="1"/>
    <col min="4103" max="4103" width="5.625" style="58" customWidth="1"/>
    <col min="4104" max="4104" width="12.625" style="58" customWidth="1"/>
    <col min="4105" max="4105" width="6.625" style="58" customWidth="1"/>
    <col min="4106" max="4352" width="10" style="58"/>
    <col min="4353" max="4353" width="16.125" style="58" customWidth="1"/>
    <col min="4354" max="4354" width="11.625" style="58" customWidth="1"/>
    <col min="4355" max="4355" width="5.5" style="58" customWidth="1"/>
    <col min="4356" max="4356" width="12.625" style="58" customWidth="1"/>
    <col min="4357" max="4357" width="5.625" style="58" customWidth="1"/>
    <col min="4358" max="4358" width="12.625" style="58" customWidth="1"/>
    <col min="4359" max="4359" width="5.625" style="58" customWidth="1"/>
    <col min="4360" max="4360" width="12.625" style="58" customWidth="1"/>
    <col min="4361" max="4361" width="6.625" style="58" customWidth="1"/>
    <col min="4362" max="4608" width="10" style="58"/>
    <col min="4609" max="4609" width="16.125" style="58" customWidth="1"/>
    <col min="4610" max="4610" width="11.625" style="58" customWidth="1"/>
    <col min="4611" max="4611" width="5.5" style="58" customWidth="1"/>
    <col min="4612" max="4612" width="12.625" style="58" customWidth="1"/>
    <col min="4613" max="4613" width="5.625" style="58" customWidth="1"/>
    <col min="4614" max="4614" width="12.625" style="58" customWidth="1"/>
    <col min="4615" max="4615" width="5.625" style="58" customWidth="1"/>
    <col min="4616" max="4616" width="12.625" style="58" customWidth="1"/>
    <col min="4617" max="4617" width="6.625" style="58" customWidth="1"/>
    <col min="4618" max="4864" width="10" style="58"/>
    <col min="4865" max="4865" width="16.125" style="58" customWidth="1"/>
    <col min="4866" max="4866" width="11.625" style="58" customWidth="1"/>
    <col min="4867" max="4867" width="5.5" style="58" customWidth="1"/>
    <col min="4868" max="4868" width="12.625" style="58" customWidth="1"/>
    <col min="4869" max="4869" width="5.625" style="58" customWidth="1"/>
    <col min="4870" max="4870" width="12.625" style="58" customWidth="1"/>
    <col min="4871" max="4871" width="5.625" style="58" customWidth="1"/>
    <col min="4872" max="4872" width="12.625" style="58" customWidth="1"/>
    <col min="4873" max="4873" width="6.625" style="58" customWidth="1"/>
    <col min="4874" max="5120" width="10" style="58"/>
    <col min="5121" max="5121" width="16.125" style="58" customWidth="1"/>
    <col min="5122" max="5122" width="11.625" style="58" customWidth="1"/>
    <col min="5123" max="5123" width="5.5" style="58" customWidth="1"/>
    <col min="5124" max="5124" width="12.625" style="58" customWidth="1"/>
    <col min="5125" max="5125" width="5.625" style="58" customWidth="1"/>
    <col min="5126" max="5126" width="12.625" style="58" customWidth="1"/>
    <col min="5127" max="5127" width="5.625" style="58" customWidth="1"/>
    <col min="5128" max="5128" width="12.625" style="58" customWidth="1"/>
    <col min="5129" max="5129" width="6.625" style="58" customWidth="1"/>
    <col min="5130" max="5376" width="10" style="58"/>
    <col min="5377" max="5377" width="16.125" style="58" customWidth="1"/>
    <col min="5378" max="5378" width="11.625" style="58" customWidth="1"/>
    <col min="5379" max="5379" width="5.5" style="58" customWidth="1"/>
    <col min="5380" max="5380" width="12.625" style="58" customWidth="1"/>
    <col min="5381" max="5381" width="5.625" style="58" customWidth="1"/>
    <col min="5382" max="5382" width="12.625" style="58" customWidth="1"/>
    <col min="5383" max="5383" width="5.625" style="58" customWidth="1"/>
    <col min="5384" max="5384" width="12.625" style="58" customWidth="1"/>
    <col min="5385" max="5385" width="6.625" style="58" customWidth="1"/>
    <col min="5386" max="5632" width="10" style="58"/>
    <col min="5633" max="5633" width="16.125" style="58" customWidth="1"/>
    <col min="5634" max="5634" width="11.625" style="58" customWidth="1"/>
    <col min="5635" max="5635" width="5.5" style="58" customWidth="1"/>
    <col min="5636" max="5636" width="12.625" style="58" customWidth="1"/>
    <col min="5637" max="5637" width="5.625" style="58" customWidth="1"/>
    <col min="5638" max="5638" width="12.625" style="58" customWidth="1"/>
    <col min="5639" max="5639" width="5.625" style="58" customWidth="1"/>
    <col min="5640" max="5640" width="12.625" style="58" customWidth="1"/>
    <col min="5641" max="5641" width="6.625" style="58" customWidth="1"/>
    <col min="5642" max="5888" width="10" style="58"/>
    <col min="5889" max="5889" width="16.125" style="58" customWidth="1"/>
    <col min="5890" max="5890" width="11.625" style="58" customWidth="1"/>
    <col min="5891" max="5891" width="5.5" style="58" customWidth="1"/>
    <col min="5892" max="5892" width="12.625" style="58" customWidth="1"/>
    <col min="5893" max="5893" width="5.625" style="58" customWidth="1"/>
    <col min="5894" max="5894" width="12.625" style="58" customWidth="1"/>
    <col min="5895" max="5895" width="5.625" style="58" customWidth="1"/>
    <col min="5896" max="5896" width="12.625" style="58" customWidth="1"/>
    <col min="5897" max="5897" width="6.625" style="58" customWidth="1"/>
    <col min="5898" max="6144" width="10" style="58"/>
    <col min="6145" max="6145" width="16.125" style="58" customWidth="1"/>
    <col min="6146" max="6146" width="11.625" style="58" customWidth="1"/>
    <col min="6147" max="6147" width="5.5" style="58" customWidth="1"/>
    <col min="6148" max="6148" width="12.625" style="58" customWidth="1"/>
    <col min="6149" max="6149" width="5.625" style="58" customWidth="1"/>
    <col min="6150" max="6150" width="12.625" style="58" customWidth="1"/>
    <col min="6151" max="6151" width="5.625" style="58" customWidth="1"/>
    <col min="6152" max="6152" width="12.625" style="58" customWidth="1"/>
    <col min="6153" max="6153" width="6.625" style="58" customWidth="1"/>
    <col min="6154" max="6400" width="10" style="58"/>
    <col min="6401" max="6401" width="16.125" style="58" customWidth="1"/>
    <col min="6402" max="6402" width="11.625" style="58" customWidth="1"/>
    <col min="6403" max="6403" width="5.5" style="58" customWidth="1"/>
    <col min="6404" max="6404" width="12.625" style="58" customWidth="1"/>
    <col min="6405" max="6405" width="5.625" style="58" customWidth="1"/>
    <col min="6406" max="6406" width="12.625" style="58" customWidth="1"/>
    <col min="6407" max="6407" width="5.625" style="58" customWidth="1"/>
    <col min="6408" max="6408" width="12.625" style="58" customWidth="1"/>
    <col min="6409" max="6409" width="6.625" style="58" customWidth="1"/>
    <col min="6410" max="6656" width="10" style="58"/>
    <col min="6657" max="6657" width="16.125" style="58" customWidth="1"/>
    <col min="6658" max="6658" width="11.625" style="58" customWidth="1"/>
    <col min="6659" max="6659" width="5.5" style="58" customWidth="1"/>
    <col min="6660" max="6660" width="12.625" style="58" customWidth="1"/>
    <col min="6661" max="6661" width="5.625" style="58" customWidth="1"/>
    <col min="6662" max="6662" width="12.625" style="58" customWidth="1"/>
    <col min="6663" max="6663" width="5.625" style="58" customWidth="1"/>
    <col min="6664" max="6664" width="12.625" style="58" customWidth="1"/>
    <col min="6665" max="6665" width="6.625" style="58" customWidth="1"/>
    <col min="6666" max="6912" width="10" style="58"/>
    <col min="6913" max="6913" width="16.125" style="58" customWidth="1"/>
    <col min="6914" max="6914" width="11.625" style="58" customWidth="1"/>
    <col min="6915" max="6915" width="5.5" style="58" customWidth="1"/>
    <col min="6916" max="6916" width="12.625" style="58" customWidth="1"/>
    <col min="6917" max="6917" width="5.625" style="58" customWidth="1"/>
    <col min="6918" max="6918" width="12.625" style="58" customWidth="1"/>
    <col min="6919" max="6919" width="5.625" style="58" customWidth="1"/>
    <col min="6920" max="6920" width="12.625" style="58" customWidth="1"/>
    <col min="6921" max="6921" width="6.625" style="58" customWidth="1"/>
    <col min="6922" max="7168" width="10" style="58"/>
    <col min="7169" max="7169" width="16.125" style="58" customWidth="1"/>
    <col min="7170" max="7170" width="11.625" style="58" customWidth="1"/>
    <col min="7171" max="7171" width="5.5" style="58" customWidth="1"/>
    <col min="7172" max="7172" width="12.625" style="58" customWidth="1"/>
    <col min="7173" max="7173" width="5.625" style="58" customWidth="1"/>
    <col min="7174" max="7174" width="12.625" style="58" customWidth="1"/>
    <col min="7175" max="7175" width="5.625" style="58" customWidth="1"/>
    <col min="7176" max="7176" width="12.625" style="58" customWidth="1"/>
    <col min="7177" max="7177" width="6.625" style="58" customWidth="1"/>
    <col min="7178" max="7424" width="10" style="58"/>
    <col min="7425" max="7425" width="16.125" style="58" customWidth="1"/>
    <col min="7426" max="7426" width="11.625" style="58" customWidth="1"/>
    <col min="7427" max="7427" width="5.5" style="58" customWidth="1"/>
    <col min="7428" max="7428" width="12.625" style="58" customWidth="1"/>
    <col min="7429" max="7429" width="5.625" style="58" customWidth="1"/>
    <col min="7430" max="7430" width="12.625" style="58" customWidth="1"/>
    <col min="7431" max="7431" width="5.625" style="58" customWidth="1"/>
    <col min="7432" max="7432" width="12.625" style="58" customWidth="1"/>
    <col min="7433" max="7433" width="6.625" style="58" customWidth="1"/>
    <col min="7434" max="7680" width="10" style="58"/>
    <col min="7681" max="7681" width="16.125" style="58" customWidth="1"/>
    <col min="7682" max="7682" width="11.625" style="58" customWidth="1"/>
    <col min="7683" max="7683" width="5.5" style="58" customWidth="1"/>
    <col min="7684" max="7684" width="12.625" style="58" customWidth="1"/>
    <col min="7685" max="7685" width="5.625" style="58" customWidth="1"/>
    <col min="7686" max="7686" width="12.625" style="58" customWidth="1"/>
    <col min="7687" max="7687" width="5.625" style="58" customWidth="1"/>
    <col min="7688" max="7688" width="12.625" style="58" customWidth="1"/>
    <col min="7689" max="7689" width="6.625" style="58" customWidth="1"/>
    <col min="7690" max="7936" width="10" style="58"/>
    <col min="7937" max="7937" width="16.125" style="58" customWidth="1"/>
    <col min="7938" max="7938" width="11.625" style="58" customWidth="1"/>
    <col min="7939" max="7939" width="5.5" style="58" customWidth="1"/>
    <col min="7940" max="7940" width="12.625" style="58" customWidth="1"/>
    <col min="7941" max="7941" width="5.625" style="58" customWidth="1"/>
    <col min="7942" max="7942" width="12.625" style="58" customWidth="1"/>
    <col min="7943" max="7943" width="5.625" style="58" customWidth="1"/>
    <col min="7944" max="7944" width="12.625" style="58" customWidth="1"/>
    <col min="7945" max="7945" width="6.625" style="58" customWidth="1"/>
    <col min="7946" max="8192" width="10" style="58"/>
    <col min="8193" max="8193" width="16.125" style="58" customWidth="1"/>
    <col min="8194" max="8194" width="11.625" style="58" customWidth="1"/>
    <col min="8195" max="8195" width="5.5" style="58" customWidth="1"/>
    <col min="8196" max="8196" width="12.625" style="58" customWidth="1"/>
    <col min="8197" max="8197" width="5.625" style="58" customWidth="1"/>
    <col min="8198" max="8198" width="12.625" style="58" customWidth="1"/>
    <col min="8199" max="8199" width="5.625" style="58" customWidth="1"/>
    <col min="8200" max="8200" width="12.625" style="58" customWidth="1"/>
    <col min="8201" max="8201" width="6.625" style="58" customWidth="1"/>
    <col min="8202" max="8448" width="10" style="58"/>
    <col min="8449" max="8449" width="16.125" style="58" customWidth="1"/>
    <col min="8450" max="8450" width="11.625" style="58" customWidth="1"/>
    <col min="8451" max="8451" width="5.5" style="58" customWidth="1"/>
    <col min="8452" max="8452" width="12.625" style="58" customWidth="1"/>
    <col min="8453" max="8453" width="5.625" style="58" customWidth="1"/>
    <col min="8454" max="8454" width="12.625" style="58" customWidth="1"/>
    <col min="8455" max="8455" width="5.625" style="58" customWidth="1"/>
    <col min="8456" max="8456" width="12.625" style="58" customWidth="1"/>
    <col min="8457" max="8457" width="6.625" style="58" customWidth="1"/>
    <col min="8458" max="8704" width="10" style="58"/>
    <col min="8705" max="8705" width="16.125" style="58" customWidth="1"/>
    <col min="8706" max="8706" width="11.625" style="58" customWidth="1"/>
    <col min="8707" max="8707" width="5.5" style="58" customWidth="1"/>
    <col min="8708" max="8708" width="12.625" style="58" customWidth="1"/>
    <col min="8709" max="8709" width="5.625" style="58" customWidth="1"/>
    <col min="8710" max="8710" width="12.625" style="58" customWidth="1"/>
    <col min="8711" max="8711" width="5.625" style="58" customWidth="1"/>
    <col min="8712" max="8712" width="12.625" style="58" customWidth="1"/>
    <col min="8713" max="8713" width="6.625" style="58" customWidth="1"/>
    <col min="8714" max="8960" width="10" style="58"/>
    <col min="8961" max="8961" width="16.125" style="58" customWidth="1"/>
    <col min="8962" max="8962" width="11.625" style="58" customWidth="1"/>
    <col min="8963" max="8963" width="5.5" style="58" customWidth="1"/>
    <col min="8964" max="8964" width="12.625" style="58" customWidth="1"/>
    <col min="8965" max="8965" width="5.625" style="58" customWidth="1"/>
    <col min="8966" max="8966" width="12.625" style="58" customWidth="1"/>
    <col min="8967" max="8967" width="5.625" style="58" customWidth="1"/>
    <col min="8968" max="8968" width="12.625" style="58" customWidth="1"/>
    <col min="8969" max="8969" width="6.625" style="58" customWidth="1"/>
    <col min="8970" max="9216" width="10" style="58"/>
    <col min="9217" max="9217" width="16.125" style="58" customWidth="1"/>
    <col min="9218" max="9218" width="11.625" style="58" customWidth="1"/>
    <col min="9219" max="9219" width="5.5" style="58" customWidth="1"/>
    <col min="9220" max="9220" width="12.625" style="58" customWidth="1"/>
    <col min="9221" max="9221" width="5.625" style="58" customWidth="1"/>
    <col min="9222" max="9222" width="12.625" style="58" customWidth="1"/>
    <col min="9223" max="9223" width="5.625" style="58" customWidth="1"/>
    <col min="9224" max="9224" width="12.625" style="58" customWidth="1"/>
    <col min="9225" max="9225" width="6.625" style="58" customWidth="1"/>
    <col min="9226" max="9472" width="10" style="58"/>
    <col min="9473" max="9473" width="16.125" style="58" customWidth="1"/>
    <col min="9474" max="9474" width="11.625" style="58" customWidth="1"/>
    <col min="9475" max="9475" width="5.5" style="58" customWidth="1"/>
    <col min="9476" max="9476" width="12.625" style="58" customWidth="1"/>
    <col min="9477" max="9477" width="5.625" style="58" customWidth="1"/>
    <col min="9478" max="9478" width="12.625" style="58" customWidth="1"/>
    <col min="9479" max="9479" width="5.625" style="58" customWidth="1"/>
    <col min="9480" max="9480" width="12.625" style="58" customWidth="1"/>
    <col min="9481" max="9481" width="6.625" style="58" customWidth="1"/>
    <col min="9482" max="9728" width="10" style="58"/>
    <col min="9729" max="9729" width="16.125" style="58" customWidth="1"/>
    <col min="9730" max="9730" width="11.625" style="58" customWidth="1"/>
    <col min="9731" max="9731" width="5.5" style="58" customWidth="1"/>
    <col min="9732" max="9732" width="12.625" style="58" customWidth="1"/>
    <col min="9733" max="9733" width="5.625" style="58" customWidth="1"/>
    <col min="9734" max="9734" width="12.625" style="58" customWidth="1"/>
    <col min="9735" max="9735" width="5.625" style="58" customWidth="1"/>
    <col min="9736" max="9736" width="12.625" style="58" customWidth="1"/>
    <col min="9737" max="9737" width="6.625" style="58" customWidth="1"/>
    <col min="9738" max="9984" width="10" style="58"/>
    <col min="9985" max="9985" width="16.125" style="58" customWidth="1"/>
    <col min="9986" max="9986" width="11.625" style="58" customWidth="1"/>
    <col min="9987" max="9987" width="5.5" style="58" customWidth="1"/>
    <col min="9988" max="9988" width="12.625" style="58" customWidth="1"/>
    <col min="9989" max="9989" width="5.625" style="58" customWidth="1"/>
    <col min="9990" max="9990" width="12.625" style="58" customWidth="1"/>
    <col min="9991" max="9991" width="5.625" style="58" customWidth="1"/>
    <col min="9992" max="9992" width="12.625" style="58" customWidth="1"/>
    <col min="9993" max="9993" width="6.625" style="58" customWidth="1"/>
    <col min="9994" max="10240" width="10" style="58"/>
    <col min="10241" max="10241" width="16.125" style="58" customWidth="1"/>
    <col min="10242" max="10242" width="11.625" style="58" customWidth="1"/>
    <col min="10243" max="10243" width="5.5" style="58" customWidth="1"/>
    <col min="10244" max="10244" width="12.625" style="58" customWidth="1"/>
    <col min="10245" max="10245" width="5.625" style="58" customWidth="1"/>
    <col min="10246" max="10246" width="12.625" style="58" customWidth="1"/>
    <col min="10247" max="10247" width="5.625" style="58" customWidth="1"/>
    <col min="10248" max="10248" width="12.625" style="58" customWidth="1"/>
    <col min="10249" max="10249" width="6.625" style="58" customWidth="1"/>
    <col min="10250" max="10496" width="10" style="58"/>
    <col min="10497" max="10497" width="16.125" style="58" customWidth="1"/>
    <col min="10498" max="10498" width="11.625" style="58" customWidth="1"/>
    <col min="10499" max="10499" width="5.5" style="58" customWidth="1"/>
    <col min="10500" max="10500" width="12.625" style="58" customWidth="1"/>
    <col min="10501" max="10501" width="5.625" style="58" customWidth="1"/>
    <col min="10502" max="10502" width="12.625" style="58" customWidth="1"/>
    <col min="10503" max="10503" width="5.625" style="58" customWidth="1"/>
    <col min="10504" max="10504" width="12.625" style="58" customWidth="1"/>
    <col min="10505" max="10505" width="6.625" style="58" customWidth="1"/>
    <col min="10506" max="10752" width="10" style="58"/>
    <col min="10753" max="10753" width="16.125" style="58" customWidth="1"/>
    <col min="10754" max="10754" width="11.625" style="58" customWidth="1"/>
    <col min="10755" max="10755" width="5.5" style="58" customWidth="1"/>
    <col min="10756" max="10756" width="12.625" style="58" customWidth="1"/>
    <col min="10757" max="10757" width="5.625" style="58" customWidth="1"/>
    <col min="10758" max="10758" width="12.625" style="58" customWidth="1"/>
    <col min="10759" max="10759" width="5.625" style="58" customWidth="1"/>
    <col min="10760" max="10760" width="12.625" style="58" customWidth="1"/>
    <col min="10761" max="10761" width="6.625" style="58" customWidth="1"/>
    <col min="10762" max="11008" width="10" style="58"/>
    <col min="11009" max="11009" width="16.125" style="58" customWidth="1"/>
    <col min="11010" max="11010" width="11.625" style="58" customWidth="1"/>
    <col min="11011" max="11011" width="5.5" style="58" customWidth="1"/>
    <col min="11012" max="11012" width="12.625" style="58" customWidth="1"/>
    <col min="11013" max="11013" width="5.625" style="58" customWidth="1"/>
    <col min="11014" max="11014" width="12.625" style="58" customWidth="1"/>
    <col min="11015" max="11015" width="5.625" style="58" customWidth="1"/>
    <col min="11016" max="11016" width="12.625" style="58" customWidth="1"/>
    <col min="11017" max="11017" width="6.625" style="58" customWidth="1"/>
    <col min="11018" max="11264" width="10" style="58"/>
    <col min="11265" max="11265" width="16.125" style="58" customWidth="1"/>
    <col min="11266" max="11266" width="11.625" style="58" customWidth="1"/>
    <col min="11267" max="11267" width="5.5" style="58" customWidth="1"/>
    <col min="11268" max="11268" width="12.625" style="58" customWidth="1"/>
    <col min="11269" max="11269" width="5.625" style="58" customWidth="1"/>
    <col min="11270" max="11270" width="12.625" style="58" customWidth="1"/>
    <col min="11271" max="11271" width="5.625" style="58" customWidth="1"/>
    <col min="11272" max="11272" width="12.625" style="58" customWidth="1"/>
    <col min="11273" max="11273" width="6.625" style="58" customWidth="1"/>
    <col min="11274" max="11520" width="10" style="58"/>
    <col min="11521" max="11521" width="16.125" style="58" customWidth="1"/>
    <col min="11522" max="11522" width="11.625" style="58" customWidth="1"/>
    <col min="11523" max="11523" width="5.5" style="58" customWidth="1"/>
    <col min="11524" max="11524" width="12.625" style="58" customWidth="1"/>
    <col min="11525" max="11525" width="5.625" style="58" customWidth="1"/>
    <col min="11526" max="11526" width="12.625" style="58" customWidth="1"/>
    <col min="11527" max="11527" width="5.625" style="58" customWidth="1"/>
    <col min="11528" max="11528" width="12.625" style="58" customWidth="1"/>
    <col min="11529" max="11529" width="6.625" style="58" customWidth="1"/>
    <col min="11530" max="11776" width="10" style="58"/>
    <col min="11777" max="11777" width="16.125" style="58" customWidth="1"/>
    <col min="11778" max="11778" width="11.625" style="58" customWidth="1"/>
    <col min="11779" max="11779" width="5.5" style="58" customWidth="1"/>
    <col min="11780" max="11780" width="12.625" style="58" customWidth="1"/>
    <col min="11781" max="11781" width="5.625" style="58" customWidth="1"/>
    <col min="11782" max="11782" width="12.625" style="58" customWidth="1"/>
    <col min="11783" max="11783" width="5.625" style="58" customWidth="1"/>
    <col min="11784" max="11784" width="12.625" style="58" customWidth="1"/>
    <col min="11785" max="11785" width="6.625" style="58" customWidth="1"/>
    <col min="11786" max="12032" width="10" style="58"/>
    <col min="12033" max="12033" width="16.125" style="58" customWidth="1"/>
    <col min="12034" max="12034" width="11.625" style="58" customWidth="1"/>
    <col min="12035" max="12035" width="5.5" style="58" customWidth="1"/>
    <col min="12036" max="12036" width="12.625" style="58" customWidth="1"/>
    <col min="12037" max="12037" width="5.625" style="58" customWidth="1"/>
    <col min="12038" max="12038" width="12.625" style="58" customWidth="1"/>
    <col min="12039" max="12039" width="5.625" style="58" customWidth="1"/>
    <col min="12040" max="12040" width="12.625" style="58" customWidth="1"/>
    <col min="12041" max="12041" width="6.625" style="58" customWidth="1"/>
    <col min="12042" max="12288" width="10" style="58"/>
    <col min="12289" max="12289" width="16.125" style="58" customWidth="1"/>
    <col min="12290" max="12290" width="11.625" style="58" customWidth="1"/>
    <col min="12291" max="12291" width="5.5" style="58" customWidth="1"/>
    <col min="12292" max="12292" width="12.625" style="58" customWidth="1"/>
    <col min="12293" max="12293" width="5.625" style="58" customWidth="1"/>
    <col min="12294" max="12294" width="12.625" style="58" customWidth="1"/>
    <col min="12295" max="12295" width="5.625" style="58" customWidth="1"/>
    <col min="12296" max="12296" width="12.625" style="58" customWidth="1"/>
    <col min="12297" max="12297" width="6.625" style="58" customWidth="1"/>
    <col min="12298" max="12544" width="10" style="58"/>
    <col min="12545" max="12545" width="16.125" style="58" customWidth="1"/>
    <col min="12546" max="12546" width="11.625" style="58" customWidth="1"/>
    <col min="12547" max="12547" width="5.5" style="58" customWidth="1"/>
    <col min="12548" max="12548" width="12.625" style="58" customWidth="1"/>
    <col min="12549" max="12549" width="5.625" style="58" customWidth="1"/>
    <col min="12550" max="12550" width="12.625" style="58" customWidth="1"/>
    <col min="12551" max="12551" width="5.625" style="58" customWidth="1"/>
    <col min="12552" max="12552" width="12.625" style="58" customWidth="1"/>
    <col min="12553" max="12553" width="6.625" style="58" customWidth="1"/>
    <col min="12554" max="12800" width="10" style="58"/>
    <col min="12801" max="12801" width="16.125" style="58" customWidth="1"/>
    <col min="12802" max="12802" width="11.625" style="58" customWidth="1"/>
    <col min="12803" max="12803" width="5.5" style="58" customWidth="1"/>
    <col min="12804" max="12804" width="12.625" style="58" customWidth="1"/>
    <col min="12805" max="12805" width="5.625" style="58" customWidth="1"/>
    <col min="12806" max="12806" width="12.625" style="58" customWidth="1"/>
    <col min="12807" max="12807" width="5.625" style="58" customWidth="1"/>
    <col min="12808" max="12808" width="12.625" style="58" customWidth="1"/>
    <col min="12809" max="12809" width="6.625" style="58" customWidth="1"/>
    <col min="12810" max="13056" width="10" style="58"/>
    <col min="13057" max="13057" width="16.125" style="58" customWidth="1"/>
    <col min="13058" max="13058" width="11.625" style="58" customWidth="1"/>
    <col min="13059" max="13059" width="5.5" style="58" customWidth="1"/>
    <col min="13060" max="13060" width="12.625" style="58" customWidth="1"/>
    <col min="13061" max="13061" width="5.625" style="58" customWidth="1"/>
    <col min="13062" max="13062" width="12.625" style="58" customWidth="1"/>
    <col min="13063" max="13063" width="5.625" style="58" customWidth="1"/>
    <col min="13064" max="13064" width="12.625" style="58" customWidth="1"/>
    <col min="13065" max="13065" width="6.625" style="58" customWidth="1"/>
    <col min="13066" max="13312" width="10" style="58"/>
    <col min="13313" max="13313" width="16.125" style="58" customWidth="1"/>
    <col min="13314" max="13314" width="11.625" style="58" customWidth="1"/>
    <col min="13315" max="13315" width="5.5" style="58" customWidth="1"/>
    <col min="13316" max="13316" width="12.625" style="58" customWidth="1"/>
    <col min="13317" max="13317" width="5.625" style="58" customWidth="1"/>
    <col min="13318" max="13318" width="12.625" style="58" customWidth="1"/>
    <col min="13319" max="13319" width="5.625" style="58" customWidth="1"/>
    <col min="13320" max="13320" width="12.625" style="58" customWidth="1"/>
    <col min="13321" max="13321" width="6.625" style="58" customWidth="1"/>
    <col min="13322" max="13568" width="10" style="58"/>
    <col min="13569" max="13569" width="16.125" style="58" customWidth="1"/>
    <col min="13570" max="13570" width="11.625" style="58" customWidth="1"/>
    <col min="13571" max="13571" width="5.5" style="58" customWidth="1"/>
    <col min="13572" max="13572" width="12.625" style="58" customWidth="1"/>
    <col min="13573" max="13573" width="5.625" style="58" customWidth="1"/>
    <col min="13574" max="13574" width="12.625" style="58" customWidth="1"/>
    <col min="13575" max="13575" width="5.625" style="58" customWidth="1"/>
    <col min="13576" max="13576" width="12.625" style="58" customWidth="1"/>
    <col min="13577" max="13577" width="6.625" style="58" customWidth="1"/>
    <col min="13578" max="13824" width="10" style="58"/>
    <col min="13825" max="13825" width="16.125" style="58" customWidth="1"/>
    <col min="13826" max="13826" width="11.625" style="58" customWidth="1"/>
    <col min="13827" max="13827" width="5.5" style="58" customWidth="1"/>
    <col min="13828" max="13828" width="12.625" style="58" customWidth="1"/>
    <col min="13829" max="13829" width="5.625" style="58" customWidth="1"/>
    <col min="13830" max="13830" width="12.625" style="58" customWidth="1"/>
    <col min="13831" max="13831" width="5.625" style="58" customWidth="1"/>
    <col min="13832" max="13832" width="12.625" style="58" customWidth="1"/>
    <col min="13833" max="13833" width="6.625" style="58" customWidth="1"/>
    <col min="13834" max="14080" width="10" style="58"/>
    <col min="14081" max="14081" width="16.125" style="58" customWidth="1"/>
    <col min="14082" max="14082" width="11.625" style="58" customWidth="1"/>
    <col min="14083" max="14083" width="5.5" style="58" customWidth="1"/>
    <col min="14084" max="14084" width="12.625" style="58" customWidth="1"/>
    <col min="14085" max="14085" width="5.625" style="58" customWidth="1"/>
    <col min="14086" max="14086" width="12.625" style="58" customWidth="1"/>
    <col min="14087" max="14087" width="5.625" style="58" customWidth="1"/>
    <col min="14088" max="14088" width="12.625" style="58" customWidth="1"/>
    <col min="14089" max="14089" width="6.625" style="58" customWidth="1"/>
    <col min="14090" max="14336" width="10" style="58"/>
    <col min="14337" max="14337" width="16.125" style="58" customWidth="1"/>
    <col min="14338" max="14338" width="11.625" style="58" customWidth="1"/>
    <col min="14339" max="14339" width="5.5" style="58" customWidth="1"/>
    <col min="14340" max="14340" width="12.625" style="58" customWidth="1"/>
    <col min="14341" max="14341" width="5.625" style="58" customWidth="1"/>
    <col min="14342" max="14342" width="12.625" style="58" customWidth="1"/>
    <col min="14343" max="14343" width="5.625" style="58" customWidth="1"/>
    <col min="14344" max="14344" width="12.625" style="58" customWidth="1"/>
    <col min="14345" max="14345" width="6.625" style="58" customWidth="1"/>
    <col min="14346" max="14592" width="10" style="58"/>
    <col min="14593" max="14593" width="16.125" style="58" customWidth="1"/>
    <col min="14594" max="14594" width="11.625" style="58" customWidth="1"/>
    <col min="14595" max="14595" width="5.5" style="58" customWidth="1"/>
    <col min="14596" max="14596" width="12.625" style="58" customWidth="1"/>
    <col min="14597" max="14597" width="5.625" style="58" customWidth="1"/>
    <col min="14598" max="14598" width="12.625" style="58" customWidth="1"/>
    <col min="14599" max="14599" width="5.625" style="58" customWidth="1"/>
    <col min="14600" max="14600" width="12.625" style="58" customWidth="1"/>
    <col min="14601" max="14601" width="6.625" style="58" customWidth="1"/>
    <col min="14602" max="14848" width="10" style="58"/>
    <col min="14849" max="14849" width="16.125" style="58" customWidth="1"/>
    <col min="14850" max="14850" width="11.625" style="58" customWidth="1"/>
    <col min="14851" max="14851" width="5.5" style="58" customWidth="1"/>
    <col min="14852" max="14852" width="12.625" style="58" customWidth="1"/>
    <col min="14853" max="14853" width="5.625" style="58" customWidth="1"/>
    <col min="14854" max="14854" width="12.625" style="58" customWidth="1"/>
    <col min="14855" max="14855" width="5.625" style="58" customWidth="1"/>
    <col min="14856" max="14856" width="12.625" style="58" customWidth="1"/>
    <col min="14857" max="14857" width="6.625" style="58" customWidth="1"/>
    <col min="14858" max="15104" width="10" style="58"/>
    <col min="15105" max="15105" width="16.125" style="58" customWidth="1"/>
    <col min="15106" max="15106" width="11.625" style="58" customWidth="1"/>
    <col min="15107" max="15107" width="5.5" style="58" customWidth="1"/>
    <col min="15108" max="15108" width="12.625" style="58" customWidth="1"/>
    <col min="15109" max="15109" width="5.625" style="58" customWidth="1"/>
    <col min="15110" max="15110" width="12.625" style="58" customWidth="1"/>
    <col min="15111" max="15111" width="5.625" style="58" customWidth="1"/>
    <col min="15112" max="15112" width="12.625" style="58" customWidth="1"/>
    <col min="15113" max="15113" width="6.625" style="58" customWidth="1"/>
    <col min="15114" max="15360" width="10" style="58"/>
    <col min="15361" max="15361" width="16.125" style="58" customWidth="1"/>
    <col min="15362" max="15362" width="11.625" style="58" customWidth="1"/>
    <col min="15363" max="15363" width="5.5" style="58" customWidth="1"/>
    <col min="15364" max="15364" width="12.625" style="58" customWidth="1"/>
    <col min="15365" max="15365" width="5.625" style="58" customWidth="1"/>
    <col min="15366" max="15366" width="12.625" style="58" customWidth="1"/>
    <col min="15367" max="15367" width="5.625" style="58" customWidth="1"/>
    <col min="15368" max="15368" width="12.625" style="58" customWidth="1"/>
    <col min="15369" max="15369" width="6.625" style="58" customWidth="1"/>
    <col min="15370" max="15616" width="10" style="58"/>
    <col min="15617" max="15617" width="16.125" style="58" customWidth="1"/>
    <col min="15618" max="15618" width="11.625" style="58" customWidth="1"/>
    <col min="15619" max="15619" width="5.5" style="58" customWidth="1"/>
    <col min="15620" max="15620" width="12.625" style="58" customWidth="1"/>
    <col min="15621" max="15621" width="5.625" style="58" customWidth="1"/>
    <col min="15622" max="15622" width="12.625" style="58" customWidth="1"/>
    <col min="15623" max="15623" width="5.625" style="58" customWidth="1"/>
    <col min="15624" max="15624" width="12.625" style="58" customWidth="1"/>
    <col min="15625" max="15625" width="6.625" style="58" customWidth="1"/>
    <col min="15626" max="15872" width="10" style="58"/>
    <col min="15873" max="15873" width="16.125" style="58" customWidth="1"/>
    <col min="15874" max="15874" width="11.625" style="58" customWidth="1"/>
    <col min="15875" max="15875" width="5.5" style="58" customWidth="1"/>
    <col min="15876" max="15876" width="12.625" style="58" customWidth="1"/>
    <col min="15877" max="15877" width="5.625" style="58" customWidth="1"/>
    <col min="15878" max="15878" width="12.625" style="58" customWidth="1"/>
    <col min="15879" max="15879" width="5.625" style="58" customWidth="1"/>
    <col min="15880" max="15880" width="12.625" style="58" customWidth="1"/>
    <col min="15881" max="15881" width="6.625" style="58" customWidth="1"/>
    <col min="15882" max="16128" width="10" style="58"/>
    <col min="16129" max="16129" width="16.125" style="58" customWidth="1"/>
    <col min="16130" max="16130" width="11.625" style="58" customWidth="1"/>
    <col min="16131" max="16131" width="5.5" style="58" customWidth="1"/>
    <col min="16132" max="16132" width="12.625" style="58" customWidth="1"/>
    <col min="16133" max="16133" width="5.625" style="58" customWidth="1"/>
    <col min="16134" max="16134" width="12.625" style="58" customWidth="1"/>
    <col min="16135" max="16135" width="5.625" style="58" customWidth="1"/>
    <col min="16136" max="16136" width="12.625" style="58" customWidth="1"/>
    <col min="16137" max="16137" width="6.625" style="58" customWidth="1"/>
    <col min="16138" max="16384" width="10" style="58"/>
  </cols>
  <sheetData>
    <row r="1" spans="1:17" ht="30.75" customHeight="1">
      <c r="A1" s="1" t="s">
        <v>41</v>
      </c>
      <c r="B1" s="56"/>
      <c r="C1" s="56"/>
      <c r="D1" s="56"/>
      <c r="E1" s="56"/>
      <c r="F1" s="56"/>
      <c r="G1" s="56"/>
      <c r="H1" s="56"/>
      <c r="I1" s="56"/>
      <c r="J1" s="57"/>
      <c r="K1" s="57"/>
      <c r="L1" s="57"/>
    </row>
    <row r="2" spans="1:17" ht="24.95" customHeight="1">
      <c r="A2" s="4" t="s">
        <v>42</v>
      </c>
      <c r="B2" s="5"/>
      <c r="C2" s="5"/>
      <c r="D2" s="5"/>
      <c r="E2" s="5"/>
      <c r="F2" s="5"/>
      <c r="G2" s="5"/>
      <c r="H2" s="6" t="s">
        <v>43</v>
      </c>
      <c r="I2" s="7"/>
      <c r="J2" s="59"/>
      <c r="K2" s="60"/>
      <c r="L2" s="61"/>
      <c r="M2" s="62"/>
      <c r="N2" s="62"/>
      <c r="O2" s="62"/>
      <c r="P2" s="62"/>
      <c r="Q2" s="62"/>
    </row>
    <row r="3" spans="1:17" ht="24" customHeight="1" thickBot="1">
      <c r="A3" s="9"/>
      <c r="B3" s="9"/>
      <c r="C3" s="63" t="s">
        <v>44</v>
      </c>
      <c r="D3" s="64"/>
      <c r="E3" s="64"/>
      <c r="F3" s="64"/>
      <c r="G3" s="64"/>
      <c r="H3" s="11" t="s">
        <v>45</v>
      </c>
      <c r="I3" s="11"/>
      <c r="J3" s="65"/>
      <c r="K3" s="66"/>
      <c r="L3" s="67"/>
      <c r="M3" s="62"/>
      <c r="N3" s="62"/>
      <c r="O3" s="68"/>
      <c r="P3" s="62"/>
      <c r="Q3" s="62"/>
    </row>
    <row r="4" spans="1:17" ht="33.75" customHeight="1">
      <c r="A4" s="69" t="s">
        <v>46</v>
      </c>
      <c r="B4" s="70" t="s">
        <v>47</v>
      </c>
      <c r="C4" s="70"/>
      <c r="D4" s="70" t="s">
        <v>48</v>
      </c>
      <c r="E4" s="71"/>
      <c r="F4" s="70" t="s">
        <v>49</v>
      </c>
      <c r="G4" s="72"/>
      <c r="H4" s="70" t="s">
        <v>50</v>
      </c>
      <c r="I4" s="72"/>
      <c r="J4" s="73"/>
      <c r="K4" s="73"/>
      <c r="L4" s="73"/>
    </row>
    <row r="5" spans="1:17" ht="33.75" customHeight="1">
      <c r="A5" s="74"/>
      <c r="B5" s="75" t="s">
        <v>51</v>
      </c>
      <c r="C5" s="75" t="s">
        <v>52</v>
      </c>
      <c r="D5" s="75" t="s">
        <v>51</v>
      </c>
      <c r="E5" s="75" t="s">
        <v>52</v>
      </c>
      <c r="F5" s="75" t="s">
        <v>51</v>
      </c>
      <c r="G5" s="75" t="s">
        <v>52</v>
      </c>
      <c r="H5" s="75" t="s">
        <v>53</v>
      </c>
      <c r="I5" s="76" t="s">
        <v>54</v>
      </c>
    </row>
    <row r="6" spans="1:17" ht="23.1" customHeight="1">
      <c r="A6" s="77" t="s">
        <v>14</v>
      </c>
      <c r="B6" s="78">
        <f>D6+F6+H6</f>
        <v>1974753919</v>
      </c>
      <c r="C6" s="78">
        <f>B6/$B$6*100</f>
        <v>100</v>
      </c>
      <c r="D6" s="78">
        <f>'[2]意見表-瓦管1'!E6</f>
        <v>1923457581</v>
      </c>
      <c r="E6" s="78">
        <f>D6/$D$6*100</f>
        <v>100</v>
      </c>
      <c r="F6" s="78">
        <f>'[2]意見表-肉品2'!E6</f>
        <v>51296338</v>
      </c>
      <c r="G6" s="78">
        <f t="shared" ref="G6:G32" si="0">F6/$F$6*100</f>
        <v>100</v>
      </c>
      <c r="H6" s="78">
        <f>'[2]意見表-地方產業3'!E6</f>
        <v>0</v>
      </c>
      <c r="I6" s="79"/>
    </row>
    <row r="7" spans="1:17" ht="23.1" customHeight="1">
      <c r="A7" s="80" t="s">
        <v>55</v>
      </c>
      <c r="B7" s="81">
        <f t="shared" ref="B7:B32" si="1">D7+F7+H7</f>
        <v>0</v>
      </c>
      <c r="C7" s="81">
        <f t="shared" ref="C7:C32" si="2">B7/$B$6*100</f>
        <v>0</v>
      </c>
      <c r="D7" s="81">
        <f>'[2]意見表-瓦管1'!E7</f>
        <v>0</v>
      </c>
      <c r="E7" s="81">
        <f t="shared" ref="E7:E32" si="3">D7/$D$6*100</f>
        <v>0</v>
      </c>
      <c r="F7" s="81">
        <f>'[2]意見表-肉品2'!E7</f>
        <v>0</v>
      </c>
      <c r="G7" s="81">
        <f t="shared" si="0"/>
        <v>0</v>
      </c>
      <c r="H7" s="81">
        <f>'[2]意見表-地方產業3'!E7</f>
        <v>0</v>
      </c>
      <c r="I7" s="82"/>
    </row>
    <row r="8" spans="1:17" ht="23.1" customHeight="1">
      <c r="A8" s="80" t="s">
        <v>16</v>
      </c>
      <c r="B8" s="81">
        <f t="shared" si="1"/>
        <v>41334588</v>
      </c>
      <c r="C8" s="81">
        <f t="shared" si="2"/>
        <v>2.0931513340625001</v>
      </c>
      <c r="D8" s="81">
        <f>'[2]意見表-瓦管1'!E8</f>
        <v>0</v>
      </c>
      <c r="E8" s="81">
        <f t="shared" si="3"/>
        <v>0</v>
      </c>
      <c r="F8" s="81">
        <f>'[2]意見表-肉品2'!E8</f>
        <v>41334588</v>
      </c>
      <c r="G8" s="81">
        <f t="shared" si="0"/>
        <v>80.579997737850221</v>
      </c>
      <c r="H8" s="81">
        <f>'[2]意見表-地方產業3'!E8</f>
        <v>0</v>
      </c>
      <c r="I8" s="82"/>
    </row>
    <row r="9" spans="1:17" ht="23.1" customHeight="1">
      <c r="A9" s="80" t="s">
        <v>56</v>
      </c>
      <c r="B9" s="81">
        <f t="shared" si="1"/>
        <v>1899688226</v>
      </c>
      <c r="C9" s="81">
        <f t="shared" si="2"/>
        <v>96.198731787401002</v>
      </c>
      <c r="D9" s="81">
        <f>'[2]意見表-瓦管1'!E9</f>
        <v>1899688226</v>
      </c>
      <c r="E9" s="81">
        <f t="shared" si="3"/>
        <v>98.764238149320533</v>
      </c>
      <c r="F9" s="81">
        <f>'[2]意見表-肉品2'!E9</f>
        <v>0</v>
      </c>
      <c r="G9" s="81">
        <f t="shared" si="0"/>
        <v>0</v>
      </c>
      <c r="H9" s="81">
        <f>'[2]意見表-地方產業3'!E9</f>
        <v>0</v>
      </c>
      <c r="I9" s="82"/>
    </row>
    <row r="10" spans="1:17" ht="23.1" customHeight="1">
      <c r="A10" s="80" t="s">
        <v>18</v>
      </c>
      <c r="B10" s="81">
        <f t="shared" si="1"/>
        <v>0</v>
      </c>
      <c r="C10" s="81">
        <f t="shared" si="2"/>
        <v>0</v>
      </c>
      <c r="D10" s="81">
        <f>'[2]意見表-瓦管1'!E10</f>
        <v>0</v>
      </c>
      <c r="E10" s="81">
        <f t="shared" si="3"/>
        <v>0</v>
      </c>
      <c r="F10" s="81">
        <f>'[2]意見表-肉品2'!E10</f>
        <v>0</v>
      </c>
      <c r="G10" s="81">
        <f t="shared" si="0"/>
        <v>0</v>
      </c>
      <c r="H10" s="81">
        <f>'[2]意見表-地方產業3'!E10</f>
        <v>0</v>
      </c>
      <c r="I10" s="82"/>
    </row>
    <row r="11" spans="1:17" ht="23.1" customHeight="1">
      <c r="A11" s="80" t="s">
        <v>19</v>
      </c>
      <c r="B11" s="81">
        <f t="shared" si="1"/>
        <v>33731105</v>
      </c>
      <c r="C11" s="81">
        <f t="shared" si="2"/>
        <v>1.7081168785365</v>
      </c>
      <c r="D11" s="81">
        <f>'[2]意見表-瓦管1'!E11</f>
        <v>23769355</v>
      </c>
      <c r="E11" s="81">
        <f t="shared" si="3"/>
        <v>1.2357618506794614</v>
      </c>
      <c r="F11" s="81">
        <f>'[2]意見表-肉品2'!E11</f>
        <v>9961750</v>
      </c>
      <c r="G11" s="81">
        <f t="shared" si="0"/>
        <v>19.420002262149787</v>
      </c>
      <c r="H11" s="81">
        <f>'[2]意見表-地方產業3'!E11</f>
        <v>0</v>
      </c>
      <c r="I11" s="82"/>
    </row>
    <row r="12" spans="1:17" ht="23.1" customHeight="1">
      <c r="A12" s="80" t="s">
        <v>20</v>
      </c>
      <c r="B12" s="81">
        <f t="shared" si="1"/>
        <v>1938321573</v>
      </c>
      <c r="C12" s="81">
        <f t="shared" si="2"/>
        <v>98.15509438166103</v>
      </c>
      <c r="D12" s="81">
        <f>'[2]意見表-瓦管1'!E12</f>
        <v>1887925550</v>
      </c>
      <c r="E12" s="81">
        <f t="shared" si="3"/>
        <v>98.152700046469079</v>
      </c>
      <c r="F12" s="81">
        <f>'[2]意見表-肉品2'!E12</f>
        <v>50396023</v>
      </c>
      <c r="G12" s="81">
        <f t="shared" si="0"/>
        <v>98.24487471210908</v>
      </c>
      <c r="H12" s="81">
        <f>'[2]意見表-地方產業3'!E12</f>
        <v>0</v>
      </c>
      <c r="I12" s="82"/>
    </row>
    <row r="13" spans="1:17" ht="23.1" customHeight="1">
      <c r="A13" s="80" t="s">
        <v>57</v>
      </c>
      <c r="B13" s="81">
        <f t="shared" si="1"/>
        <v>0</v>
      </c>
      <c r="C13" s="81">
        <f>B13/$B$6*100</f>
        <v>0</v>
      </c>
      <c r="D13" s="81">
        <f>'[2]意見表-瓦管1'!E13</f>
        <v>0</v>
      </c>
      <c r="E13" s="81">
        <f>D13/$D$6*100</f>
        <v>0</v>
      </c>
      <c r="F13" s="81">
        <f>'[2]意見表-肉品2'!E13</f>
        <v>0</v>
      </c>
      <c r="G13" s="81">
        <f>F13/$F$6*100</f>
        <v>0</v>
      </c>
      <c r="H13" s="81">
        <f>'[2]意見表-地方產業3'!E13</f>
        <v>0</v>
      </c>
      <c r="I13" s="82"/>
    </row>
    <row r="14" spans="1:17" ht="23.1" customHeight="1">
      <c r="A14" s="80" t="s">
        <v>22</v>
      </c>
      <c r="B14" s="81">
        <f t="shared" si="1"/>
        <v>50056611</v>
      </c>
      <c r="C14" s="81">
        <f t="shared" si="2"/>
        <v>2.5348277837751185</v>
      </c>
      <c r="D14" s="81">
        <f>'[2]意見表-瓦管1'!E14</f>
        <v>0</v>
      </c>
      <c r="E14" s="81">
        <f t="shared" si="3"/>
        <v>0</v>
      </c>
      <c r="F14" s="81">
        <f>'[2]意見表-肉品2'!E14</f>
        <v>50056611</v>
      </c>
      <c r="G14" s="81">
        <f t="shared" si="0"/>
        <v>97.583205647155552</v>
      </c>
      <c r="H14" s="81">
        <f>'[2]意見表-地方產業3'!E14</f>
        <v>0</v>
      </c>
      <c r="I14" s="82"/>
    </row>
    <row r="15" spans="1:17" ht="23.1" customHeight="1">
      <c r="A15" s="80" t="s">
        <v>58</v>
      </c>
      <c r="B15" s="81">
        <f t="shared" si="1"/>
        <v>1882065343</v>
      </c>
      <c r="C15" s="81">
        <f t="shared" si="2"/>
        <v>95.3063227216211</v>
      </c>
      <c r="D15" s="81">
        <f>'[2]意見表-瓦管1'!E15</f>
        <v>1882065343</v>
      </c>
      <c r="E15" s="81">
        <f t="shared" si="3"/>
        <v>97.848029589585224</v>
      </c>
      <c r="F15" s="81">
        <f>'[2]意見表-肉品2'!E15</f>
        <v>0</v>
      </c>
      <c r="G15" s="81">
        <f t="shared" si="0"/>
        <v>0</v>
      </c>
      <c r="H15" s="81">
        <f>'[2]意見表-地方產業3'!E15</f>
        <v>0</v>
      </c>
      <c r="I15" s="82"/>
    </row>
    <row r="16" spans="1:17" ht="23.1" customHeight="1">
      <c r="A16" s="80" t="s">
        <v>24</v>
      </c>
      <c r="B16" s="81">
        <f t="shared" si="1"/>
        <v>6199619</v>
      </c>
      <c r="C16" s="81">
        <f t="shared" si="2"/>
        <v>0.31394387626481779</v>
      </c>
      <c r="D16" s="81">
        <f>'[2]意見表-瓦管1'!E16</f>
        <v>5860207</v>
      </c>
      <c r="E16" s="81">
        <f t="shared" si="3"/>
        <v>0.30467045688386302</v>
      </c>
      <c r="F16" s="81">
        <f>'[2]意見表-肉品2'!E16</f>
        <v>339412</v>
      </c>
      <c r="G16" s="81">
        <f t="shared" si="0"/>
        <v>0.66166906495352551</v>
      </c>
      <c r="H16" s="81">
        <f>'[2]意見表-地方產業3'!E16</f>
        <v>0</v>
      </c>
      <c r="I16" s="82"/>
    </row>
    <row r="17" spans="1:9" ht="23.1" customHeight="1">
      <c r="A17" s="80" t="s">
        <v>25</v>
      </c>
      <c r="B17" s="81">
        <f t="shared" si="1"/>
        <v>36432346</v>
      </c>
      <c r="C17" s="81">
        <f t="shared" si="2"/>
        <v>1.8449056183389705</v>
      </c>
      <c r="D17" s="81">
        <f>'[2]意見表-瓦管1'!E17</f>
        <v>35532031</v>
      </c>
      <c r="E17" s="81">
        <f t="shared" si="3"/>
        <v>1.847299953530922</v>
      </c>
      <c r="F17" s="81">
        <f>'[2]意見表-肉品2'!E17</f>
        <v>900315</v>
      </c>
      <c r="G17" s="81">
        <f t="shared" si="0"/>
        <v>1.7551252878909214</v>
      </c>
      <c r="H17" s="81">
        <f>'[2]意見表-地方產業3'!E17</f>
        <v>0</v>
      </c>
      <c r="I17" s="82"/>
    </row>
    <row r="18" spans="1:9" ht="23.1" customHeight="1">
      <c r="A18" s="80" t="s">
        <v>26</v>
      </c>
      <c r="B18" s="81">
        <f t="shared" si="1"/>
        <v>43048942</v>
      </c>
      <c r="C18" s="81">
        <f t="shared" si="2"/>
        <v>2.1799648850323412</v>
      </c>
      <c r="D18" s="81">
        <f>'[2]意見表-瓦管1'!E18</f>
        <v>42703837</v>
      </c>
      <c r="E18" s="81">
        <f t="shared" si="3"/>
        <v>2.2201600608108238</v>
      </c>
      <c r="F18" s="81">
        <f>'[2]意見表-肉品2'!E18</f>
        <v>0</v>
      </c>
      <c r="G18" s="81">
        <f t="shared" si="0"/>
        <v>0</v>
      </c>
      <c r="H18" s="81">
        <f>'[2]意見表-地方產業3'!E18</f>
        <v>345105</v>
      </c>
      <c r="I18" s="82" t="s">
        <v>59</v>
      </c>
    </row>
    <row r="19" spans="1:9" ht="23.1" customHeight="1">
      <c r="A19" s="80" t="s">
        <v>27</v>
      </c>
      <c r="B19" s="81">
        <f t="shared" si="1"/>
        <v>0</v>
      </c>
      <c r="C19" s="81">
        <f t="shared" si="2"/>
        <v>0</v>
      </c>
      <c r="D19" s="81">
        <f>'[2]意見表-瓦管1'!E19</f>
        <v>0</v>
      </c>
      <c r="E19" s="81">
        <f t="shared" si="3"/>
        <v>0</v>
      </c>
      <c r="F19" s="81">
        <f>'[2]意見表-肉品2'!E19</f>
        <v>0</v>
      </c>
      <c r="G19" s="81">
        <f t="shared" si="0"/>
        <v>0</v>
      </c>
      <c r="H19" s="81">
        <f>'[2]意見表-地方產業3'!E19</f>
        <v>0</v>
      </c>
      <c r="I19" s="82"/>
    </row>
    <row r="20" spans="1:9" ht="23.1" customHeight="1">
      <c r="A20" s="80" t="s">
        <v>28</v>
      </c>
      <c r="B20" s="81">
        <f t="shared" si="1"/>
        <v>43048942</v>
      </c>
      <c r="C20" s="81">
        <f t="shared" si="2"/>
        <v>2.1799648850323412</v>
      </c>
      <c r="D20" s="81">
        <f>'[2]意見表-瓦管1'!E20</f>
        <v>42703837</v>
      </c>
      <c r="E20" s="81">
        <f t="shared" si="3"/>
        <v>2.2201600608108238</v>
      </c>
      <c r="F20" s="81">
        <f>'[2]意見表-肉品2'!E20</f>
        <v>0</v>
      </c>
      <c r="G20" s="81">
        <f t="shared" si="0"/>
        <v>0</v>
      </c>
      <c r="H20" s="81">
        <f>'[2]意見表-地方產業3'!E20</f>
        <v>345105</v>
      </c>
      <c r="I20" s="82" t="s">
        <v>60</v>
      </c>
    </row>
    <row r="21" spans="1:9" ht="23.1" customHeight="1">
      <c r="A21" s="80" t="s">
        <v>61</v>
      </c>
      <c r="B21" s="81">
        <f t="shared" si="1"/>
        <v>0</v>
      </c>
      <c r="C21" s="81">
        <f t="shared" si="2"/>
        <v>0</v>
      </c>
      <c r="D21" s="81">
        <f>'[2]意見表-瓦管1'!E21</f>
        <v>0</v>
      </c>
      <c r="E21" s="81">
        <f t="shared" si="3"/>
        <v>0</v>
      </c>
      <c r="F21" s="81">
        <f>'[2]意見表-肉品2'!E21</f>
        <v>0</v>
      </c>
      <c r="G21" s="81">
        <f t="shared" si="0"/>
        <v>0</v>
      </c>
      <c r="H21" s="81">
        <f>'[2]意見表-地方產業3'!E21</f>
        <v>0</v>
      </c>
      <c r="I21" s="82"/>
    </row>
    <row r="22" spans="1:9" ht="23.1" customHeight="1">
      <c r="A22" s="80" t="s">
        <v>62</v>
      </c>
      <c r="B22" s="81">
        <f t="shared" si="1"/>
        <v>-6616596</v>
      </c>
      <c r="C22" s="81">
        <f t="shared" si="2"/>
        <v>-0.33505926669337072</v>
      </c>
      <c r="D22" s="81">
        <f>'[2]意見表-瓦管1'!E22</f>
        <v>-7171806</v>
      </c>
      <c r="E22" s="81">
        <f t="shared" si="3"/>
        <v>-0.3728601072799016</v>
      </c>
      <c r="F22" s="81">
        <f>'[2]意見表-肉品2'!E22</f>
        <v>900315</v>
      </c>
      <c r="G22" s="81">
        <f t="shared" si="0"/>
        <v>1.7551252878909214</v>
      </c>
      <c r="H22" s="81">
        <f>'[2]意見表-地方產業3'!E22</f>
        <v>-345105</v>
      </c>
      <c r="I22" s="82" t="s">
        <v>63</v>
      </c>
    </row>
    <row r="23" spans="1:9" ht="23.1" customHeight="1">
      <c r="A23" s="80" t="s">
        <v>31</v>
      </c>
      <c r="B23" s="81">
        <f t="shared" si="1"/>
        <v>17069764</v>
      </c>
      <c r="C23" s="81">
        <f t="shared" si="2"/>
        <v>0.86439955053457984</v>
      </c>
      <c r="D23" s="81">
        <f>'[2]意見表-瓦管1'!E23</f>
        <v>13185350</v>
      </c>
      <c r="E23" s="81">
        <f t="shared" si="3"/>
        <v>0.68550251017986974</v>
      </c>
      <c r="F23" s="81">
        <f>'[2]意見表-肉品2'!E23</f>
        <v>2830901</v>
      </c>
      <c r="G23" s="81">
        <f t="shared" si="0"/>
        <v>5.5187194844201164</v>
      </c>
      <c r="H23" s="81">
        <f>'[2]意見表-地方產業3'!E23</f>
        <v>1053513</v>
      </c>
      <c r="I23" s="82" t="s">
        <v>60</v>
      </c>
    </row>
    <row r="24" spans="1:9" ht="23.1" customHeight="1">
      <c r="A24" s="80" t="s">
        <v>32</v>
      </c>
      <c r="B24" s="81">
        <f t="shared" si="1"/>
        <v>5292559</v>
      </c>
      <c r="C24" s="81">
        <f t="shared" si="2"/>
        <v>0.26801106452190815</v>
      </c>
      <c r="D24" s="81">
        <f>'[2]意見表-瓦管1'!E24</f>
        <v>4040293</v>
      </c>
      <c r="E24" s="81">
        <f t="shared" si="3"/>
        <v>0.21005365753371405</v>
      </c>
      <c r="F24" s="81">
        <f>'[2]意見表-肉品2'!E24</f>
        <v>1252142</v>
      </c>
      <c r="G24" s="81">
        <f t="shared" si="0"/>
        <v>2.440996860243708</v>
      </c>
      <c r="H24" s="81">
        <f>'[2]意見表-地方產業3'!E24</f>
        <v>124</v>
      </c>
      <c r="I24" s="82" t="s">
        <v>60</v>
      </c>
    </row>
    <row r="25" spans="1:9" ht="23.1" customHeight="1">
      <c r="A25" s="80" t="s">
        <v>33</v>
      </c>
      <c r="B25" s="81">
        <f t="shared" si="1"/>
        <v>11777205</v>
      </c>
      <c r="C25" s="81">
        <f t="shared" si="2"/>
        <v>0.59638848601267169</v>
      </c>
      <c r="D25" s="81">
        <f>'[2]意見表-瓦管1'!E25</f>
        <v>9145057</v>
      </c>
      <c r="E25" s="81">
        <f t="shared" si="3"/>
        <v>0.47544885264615572</v>
      </c>
      <c r="F25" s="81">
        <f>'[2]意見表-肉品2'!E25</f>
        <v>1578759</v>
      </c>
      <c r="G25" s="81">
        <f t="shared" si="0"/>
        <v>3.0777226241764084</v>
      </c>
      <c r="H25" s="81">
        <f>'[2]意見表-地方產業3'!E25</f>
        <v>1053389</v>
      </c>
      <c r="I25" s="82" t="s">
        <v>60</v>
      </c>
    </row>
    <row r="26" spans="1:9" ht="23.1" customHeight="1">
      <c r="A26" s="80" t="s">
        <v>34</v>
      </c>
      <c r="B26" s="81">
        <f t="shared" si="1"/>
        <v>4018065</v>
      </c>
      <c r="C26" s="81">
        <f t="shared" si="2"/>
        <v>0.20347168127331619</v>
      </c>
      <c r="D26" s="81">
        <f>'[2]意見表-瓦管1'!E26</f>
        <v>4018065</v>
      </c>
      <c r="E26" s="81">
        <f t="shared" si="3"/>
        <v>0.20889803028102233</v>
      </c>
      <c r="F26" s="81">
        <f>'[2]意見表-肉品2'!E26</f>
        <v>0</v>
      </c>
      <c r="G26" s="81">
        <f t="shared" si="0"/>
        <v>0</v>
      </c>
      <c r="H26" s="81">
        <f>'[2]意見表-地方產業3'!E26</f>
        <v>0</v>
      </c>
      <c r="I26" s="82"/>
    </row>
    <row r="27" spans="1:9" ht="23.1" customHeight="1">
      <c r="A27" s="80" t="s">
        <v>35</v>
      </c>
      <c r="B27" s="81">
        <f t="shared" si="1"/>
        <v>0</v>
      </c>
      <c r="C27" s="81">
        <f t="shared" si="2"/>
        <v>0</v>
      </c>
      <c r="D27" s="81">
        <f>'[2]意見表-瓦管1'!E27</f>
        <v>0</v>
      </c>
      <c r="E27" s="81">
        <f t="shared" si="3"/>
        <v>0</v>
      </c>
      <c r="F27" s="81">
        <f>'[2]意見表-肉品2'!E27</f>
        <v>0</v>
      </c>
      <c r="G27" s="81">
        <f t="shared" si="0"/>
        <v>0</v>
      </c>
      <c r="H27" s="81">
        <f>'[2]意見表-地方產業3'!E27</f>
        <v>0</v>
      </c>
      <c r="I27" s="82"/>
    </row>
    <row r="28" spans="1:9" ht="23.1" customHeight="1">
      <c r="A28" s="80" t="s">
        <v>36</v>
      </c>
      <c r="B28" s="81">
        <f t="shared" si="1"/>
        <v>4018065</v>
      </c>
      <c r="C28" s="81">
        <f t="shared" si="2"/>
        <v>0.20347168127331619</v>
      </c>
      <c r="D28" s="81">
        <f>'[2]意見表-瓦管1'!E28</f>
        <v>4018065</v>
      </c>
      <c r="E28" s="81">
        <f t="shared" si="3"/>
        <v>0.20889803028102233</v>
      </c>
      <c r="F28" s="81">
        <f>'[2]意見表-肉品2'!E28</f>
        <v>0</v>
      </c>
      <c r="G28" s="81">
        <f t="shared" si="0"/>
        <v>0</v>
      </c>
      <c r="H28" s="81">
        <f>'[2]意見表-地方產業3'!E28</f>
        <v>0</v>
      </c>
      <c r="I28" s="82"/>
    </row>
    <row r="29" spans="1:9" ht="23.1" customHeight="1">
      <c r="A29" s="80" t="s">
        <v>37</v>
      </c>
      <c r="B29" s="81">
        <f t="shared" si="1"/>
        <v>13051699</v>
      </c>
      <c r="C29" s="81">
        <f t="shared" si="2"/>
        <v>0.66092786926126357</v>
      </c>
      <c r="D29" s="81">
        <f>'[2]意見表-瓦管1'!E29</f>
        <v>9167285</v>
      </c>
      <c r="E29" s="81">
        <f t="shared" si="3"/>
        <v>0.4766044798988473</v>
      </c>
      <c r="F29" s="81">
        <f>'[2]意見表-肉品2'!E29</f>
        <v>2830901</v>
      </c>
      <c r="G29" s="81">
        <f t="shared" si="0"/>
        <v>5.5187194844201164</v>
      </c>
      <c r="H29" s="81">
        <f>'[2]意見表-地方產業3'!E29</f>
        <v>1053513</v>
      </c>
      <c r="I29" s="82" t="s">
        <v>63</v>
      </c>
    </row>
    <row r="30" spans="1:9" ht="23.1" customHeight="1">
      <c r="A30" s="80" t="s">
        <v>38</v>
      </c>
      <c r="B30" s="81">
        <f t="shared" si="1"/>
        <v>6435103</v>
      </c>
      <c r="C30" s="81">
        <f t="shared" si="2"/>
        <v>0.32586860256789291</v>
      </c>
      <c r="D30" s="81">
        <f>'[2]意見表-瓦管1'!E30</f>
        <v>1995479</v>
      </c>
      <c r="E30" s="81">
        <f t="shared" si="3"/>
        <v>0.10374437261894574</v>
      </c>
      <c r="F30" s="81">
        <f>'[2]意見表-肉品2'!E30</f>
        <v>3731216</v>
      </c>
      <c r="G30" s="81">
        <f t="shared" si="0"/>
        <v>7.2738447723110378</v>
      </c>
      <c r="H30" s="81">
        <f>'[2]意見表-地方產業3'!E30</f>
        <v>708408</v>
      </c>
      <c r="I30" s="82" t="s">
        <v>63</v>
      </c>
    </row>
    <row r="31" spans="1:9" ht="23.1" customHeight="1">
      <c r="A31" s="80" t="s">
        <v>39</v>
      </c>
      <c r="B31" s="81">
        <f t="shared" si="1"/>
        <v>2699177</v>
      </c>
      <c r="C31" s="81">
        <f t="shared" si="2"/>
        <v>0.13668422045045706</v>
      </c>
      <c r="D31" s="81">
        <f>'[2]意見表-瓦管1'!E31</f>
        <v>1376828</v>
      </c>
      <c r="E31" s="81">
        <f t="shared" si="3"/>
        <v>7.1580887127450504E-2</v>
      </c>
      <c r="F31" s="81">
        <f>'[2]意見表-肉品2'!E31</f>
        <v>1201919</v>
      </c>
      <c r="G31" s="81">
        <f t="shared" si="0"/>
        <v>2.3430892864126092</v>
      </c>
      <c r="H31" s="81">
        <f>'[2]意見表-地方產業3'!E31</f>
        <v>120430</v>
      </c>
      <c r="I31" s="82" t="s">
        <v>64</v>
      </c>
    </row>
    <row r="32" spans="1:9" ht="23.1" customHeight="1" thickBot="1">
      <c r="A32" s="83" t="s">
        <v>65</v>
      </c>
      <c r="B32" s="84">
        <f t="shared" si="1"/>
        <v>3735926</v>
      </c>
      <c r="C32" s="84">
        <f t="shared" si="2"/>
        <v>0.18918438211743585</v>
      </c>
      <c r="D32" s="84">
        <f>'[2]意見表-瓦管1'!E32</f>
        <v>618651</v>
      </c>
      <c r="E32" s="84">
        <f t="shared" si="3"/>
        <v>3.2163485491495225E-2</v>
      </c>
      <c r="F32" s="84">
        <f>'[2]意見表-肉品2'!E32</f>
        <v>2529297</v>
      </c>
      <c r="G32" s="84">
        <f t="shared" si="0"/>
        <v>4.9307554858984286</v>
      </c>
      <c r="H32" s="84">
        <f>'[2]意見表-地方產業3'!E32</f>
        <v>587978</v>
      </c>
      <c r="I32" s="85" t="s">
        <v>64</v>
      </c>
    </row>
    <row r="33" spans="1:7">
      <c r="A33" s="73"/>
      <c r="B33" s="73"/>
      <c r="C33" s="73"/>
      <c r="D33" s="73"/>
      <c r="E33" s="73"/>
      <c r="F33" s="73"/>
      <c r="G33" s="73"/>
    </row>
    <row r="34" spans="1:7">
      <c r="A34" s="73"/>
      <c r="B34" s="73"/>
      <c r="C34" s="73"/>
      <c r="D34" s="73"/>
      <c r="E34" s="73"/>
      <c r="F34" s="73"/>
      <c r="G34" s="73"/>
    </row>
    <row r="35" spans="1:7">
      <c r="A35" s="73"/>
      <c r="B35" s="73"/>
      <c r="C35" s="73"/>
      <c r="D35" s="73"/>
      <c r="E35" s="73"/>
      <c r="F35" s="73"/>
      <c r="G35" s="73"/>
    </row>
    <row r="36" spans="1:7">
      <c r="A36" s="73"/>
      <c r="B36" s="73"/>
      <c r="C36" s="73"/>
      <c r="D36" s="73"/>
      <c r="E36" s="73"/>
      <c r="F36" s="73"/>
      <c r="G36" s="73"/>
    </row>
  </sheetData>
  <mergeCells count="10">
    <mergeCell ref="A1:I1"/>
    <mergeCell ref="A2:G2"/>
    <mergeCell ref="H2:I2"/>
    <mergeCell ref="C3:G3"/>
    <mergeCell ref="H3:I3"/>
    <mergeCell ref="A4:A5"/>
    <mergeCell ref="B4:C4"/>
    <mergeCell ref="D4:E4"/>
    <mergeCell ref="F4:G4"/>
    <mergeCell ref="H4:I4"/>
  </mergeCells>
  <phoneticPr fontId="3" type="noConversion"/>
  <printOptions horizontalCentered="1" verticalCentered="1" gridLinesSet="0"/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showZeros="0" topLeftCell="A25" zoomScaleNormal="100" workbookViewId="0">
      <selection activeCell="H1" sqref="H1:J1048576"/>
    </sheetView>
  </sheetViews>
  <sheetFormatPr defaultColWidth="10" defaultRowHeight="21" customHeight="1"/>
  <cols>
    <col min="1" max="1" width="20.625" style="86" customWidth="1"/>
    <col min="2" max="2" width="15.625" style="86" customWidth="1"/>
    <col min="3" max="3" width="7.125" style="86" customWidth="1"/>
    <col min="4" max="4" width="15.625" style="86" customWidth="1"/>
    <col min="5" max="5" width="7.125" style="86" customWidth="1"/>
    <col min="6" max="6" width="15.625" style="86" customWidth="1"/>
    <col min="7" max="7" width="7.125" style="86" customWidth="1"/>
    <col min="8" max="16384" width="10" style="86"/>
  </cols>
  <sheetData>
    <row r="1" spans="1:7" ht="30" customHeight="1">
      <c r="A1" s="116" t="s">
        <v>104</v>
      </c>
      <c r="B1" s="115"/>
      <c r="C1" s="115"/>
      <c r="D1" s="115"/>
      <c r="E1" s="115"/>
      <c r="F1" s="115"/>
      <c r="G1" s="115"/>
    </row>
    <row r="2" spans="1:7" s="112" customFormat="1" ht="25.5" customHeight="1">
      <c r="A2" s="114" t="s">
        <v>103</v>
      </c>
      <c r="B2" s="2"/>
      <c r="C2" s="2"/>
      <c r="D2" s="2"/>
      <c r="E2" s="2"/>
      <c r="F2" s="113" t="s">
        <v>102</v>
      </c>
      <c r="G2" s="113"/>
    </row>
    <row r="3" spans="1:7" s="107" customFormat="1" ht="21.95" customHeight="1" thickBot="1">
      <c r="A3" s="111" t="s">
        <v>101</v>
      </c>
      <c r="B3" s="110"/>
      <c r="C3" s="110"/>
      <c r="D3" s="110"/>
      <c r="E3" s="110"/>
      <c r="F3" s="109"/>
      <c r="G3" s="108" t="s">
        <v>100</v>
      </c>
    </row>
    <row r="4" spans="1:7" ht="32.1" customHeight="1">
      <c r="A4" s="106" t="s">
        <v>99</v>
      </c>
      <c r="B4" s="104" t="s">
        <v>98</v>
      </c>
      <c r="C4" s="105"/>
      <c r="D4" s="105" t="s">
        <v>97</v>
      </c>
      <c r="E4" s="105"/>
      <c r="F4" s="104" t="s">
        <v>96</v>
      </c>
      <c r="G4" s="103"/>
    </row>
    <row r="5" spans="1:7" ht="32.1" customHeight="1">
      <c r="A5" s="102"/>
      <c r="B5" s="101" t="s">
        <v>95</v>
      </c>
      <c r="C5" s="101" t="s">
        <v>9</v>
      </c>
      <c r="D5" s="101" t="s">
        <v>95</v>
      </c>
      <c r="E5" s="101" t="s">
        <v>9</v>
      </c>
      <c r="F5" s="101" t="s">
        <v>94</v>
      </c>
      <c r="G5" s="100" t="s">
        <v>9</v>
      </c>
    </row>
    <row r="6" spans="1:7" ht="24.6" customHeight="1">
      <c r="A6" s="97" t="s">
        <v>93</v>
      </c>
      <c r="B6" s="96">
        <f>SUM(B7:B13)</f>
        <v>1419700000</v>
      </c>
      <c r="C6" s="96">
        <f>B6/$B$6*100</f>
        <v>100</v>
      </c>
      <c r="D6" s="96">
        <f>SUM(D7:D13)</f>
        <v>1312415121</v>
      </c>
      <c r="E6" s="96">
        <f>D6/D$6*100</f>
        <v>100</v>
      </c>
      <c r="F6" s="96">
        <f>-B6+D6</f>
        <v>-107284879</v>
      </c>
      <c r="G6" s="95">
        <f>IF(F6=0, ,(+F6/B6)*100)</f>
        <v>-7.5568696907797426</v>
      </c>
    </row>
    <row r="7" spans="1:7" ht="24.6" customHeight="1">
      <c r="A7" s="97" t="s">
        <v>92</v>
      </c>
      <c r="B7" s="96">
        <f>'[3]102預算'!$L5</f>
        <v>500000</v>
      </c>
      <c r="C7" s="96">
        <f>B7/$B$6*100</f>
        <v>3.5218708177784039E-2</v>
      </c>
      <c r="D7" s="96">
        <f>'作業-收支餘絀綜計表2'!B7</f>
        <v>2293084</v>
      </c>
      <c r="E7" s="96">
        <f>D7/D$6*100</f>
        <v>0.17472246115640419</v>
      </c>
      <c r="F7" s="96">
        <f>-B7+D7</f>
        <v>1793084</v>
      </c>
      <c r="G7" s="95">
        <f>IF(F7=0, ,(+F7/B7)*100)</f>
        <v>358.61679999999996</v>
      </c>
    </row>
    <row r="8" spans="1:7" ht="24.6" customHeight="1">
      <c r="A8" s="97" t="s">
        <v>91</v>
      </c>
      <c r="B8" s="96">
        <f>'[3]102預算'!$L6</f>
        <v>56000000</v>
      </c>
      <c r="C8" s="96">
        <f>B8/$B$6*100</f>
        <v>3.9444953159118126</v>
      </c>
      <c r="D8" s="96">
        <f>'作業-收支餘絀綜計表2'!B8</f>
        <v>0</v>
      </c>
      <c r="E8" s="96">
        <f>D8/D$6*100</f>
        <v>0</v>
      </c>
      <c r="F8" s="96">
        <f>-B8+D8</f>
        <v>-56000000</v>
      </c>
      <c r="G8" s="95">
        <f>IF(F8=0, ,(+F8/B8)*100)</f>
        <v>-100</v>
      </c>
    </row>
    <row r="9" spans="1:7" ht="24.6" customHeight="1">
      <c r="A9" s="97" t="s">
        <v>90</v>
      </c>
      <c r="B9" s="96">
        <f>'[3]102預算'!$L7</f>
        <v>66902000</v>
      </c>
      <c r="C9" s="96">
        <f>B9/$B$6*100</f>
        <v>4.7124040290202149</v>
      </c>
      <c r="D9" s="96">
        <f>'作業-收支餘絀綜計表2'!B9</f>
        <v>30640393</v>
      </c>
      <c r="E9" s="96">
        <f>D9/D$6*100</f>
        <v>2.3346571149419115</v>
      </c>
      <c r="F9" s="96">
        <f>-B9+D9</f>
        <v>-36261607</v>
      </c>
      <c r="G9" s="95">
        <f>IF(F9=0, ,(+F9/B9)*100)</f>
        <v>-54.20108068518131</v>
      </c>
    </row>
    <row r="10" spans="1:7" ht="24.6" customHeight="1">
      <c r="A10" s="97" t="s">
        <v>89</v>
      </c>
      <c r="B10" s="96">
        <f>'[3]102預算'!$L8</f>
        <v>1240000000</v>
      </c>
      <c r="C10" s="96">
        <f>B10/$B$6*100</f>
        <v>87.342396280904424</v>
      </c>
      <c r="D10" s="96">
        <f>'作業-收支餘絀綜計表2'!B10</f>
        <v>1226280102</v>
      </c>
      <c r="E10" s="96">
        <f>D10/D$6*100</f>
        <v>93.436907452394408</v>
      </c>
      <c r="F10" s="96">
        <f>-B10+D10</f>
        <v>-13719898</v>
      </c>
      <c r="G10" s="95">
        <f>IF(F10=0, ,(+F10/B10)*100)</f>
        <v>-1.1064433870967743</v>
      </c>
    </row>
    <row r="11" spans="1:7" ht="24.6" customHeight="1">
      <c r="A11" s="99" t="s">
        <v>88</v>
      </c>
      <c r="B11" s="96">
        <f>'[3]102預算'!$L9</f>
        <v>56298000</v>
      </c>
      <c r="C11" s="96">
        <f>B11/$B$6*100</f>
        <v>3.965485665985772</v>
      </c>
      <c r="D11" s="96">
        <f>'作業-收支餘絀綜計表2'!B11</f>
        <v>53201542</v>
      </c>
      <c r="E11" s="96">
        <f>D11/D$6*100</f>
        <v>4.0537129715072826</v>
      </c>
      <c r="F11" s="96">
        <f>-B11+D11</f>
        <v>-3096458</v>
      </c>
      <c r="G11" s="95">
        <f>IF(F11=0, ,(+F11/B11)*100)</f>
        <v>-5.5001207858183232</v>
      </c>
    </row>
    <row r="12" spans="1:7" ht="24.6" customHeight="1">
      <c r="A12" s="97" t="s">
        <v>87</v>
      </c>
      <c r="B12" s="96">
        <f>'[3]102預算'!$L10</f>
        <v>0</v>
      </c>
      <c r="C12" s="96">
        <f>B12/$B$6*100</f>
        <v>0</v>
      </c>
      <c r="D12" s="96">
        <f>'作業-收支餘絀綜計表2'!B12</f>
        <v>0</v>
      </c>
      <c r="E12" s="96">
        <f>D12/D$6*100</f>
        <v>0</v>
      </c>
      <c r="F12" s="96">
        <f>-B12+D12</f>
        <v>0</v>
      </c>
      <c r="G12" s="95">
        <f>IF(F12=0, ,(+F12/B12)*100)</f>
        <v>0</v>
      </c>
    </row>
    <row r="13" spans="1:7" ht="24.6" customHeight="1">
      <c r="A13" s="97" t="s">
        <v>86</v>
      </c>
      <c r="B13" s="96">
        <f>'[3]102預算'!$L11</f>
        <v>0</v>
      </c>
      <c r="C13" s="96">
        <f>B13/$B$6*100</f>
        <v>0</v>
      </c>
      <c r="D13" s="96">
        <f>'作業-收支餘絀綜計表2'!B13</f>
        <v>0</v>
      </c>
      <c r="E13" s="96">
        <f>D13/D$6*100</f>
        <v>0</v>
      </c>
      <c r="F13" s="96">
        <f>-B13+D13</f>
        <v>0</v>
      </c>
      <c r="G13" s="95">
        <f>IF(F13=0, ,(+F13/B13)*100)</f>
        <v>0</v>
      </c>
    </row>
    <row r="14" spans="1:7" ht="24.6" customHeight="1">
      <c r="A14" s="97" t="s">
        <v>85</v>
      </c>
      <c r="B14" s="96">
        <f>SUM(B15:B24)</f>
        <v>2806655000</v>
      </c>
      <c r="C14" s="96">
        <f>B14/$B$6*100</f>
        <v>197.69352680143692</v>
      </c>
      <c r="D14" s="96">
        <f>SUM(D15:D24)</f>
        <v>830650823</v>
      </c>
      <c r="E14" s="96">
        <f>D14/D$6*100</f>
        <v>63.291774813374765</v>
      </c>
      <c r="F14" s="96">
        <f>-B14+D14</f>
        <v>-1976004177</v>
      </c>
      <c r="G14" s="95">
        <f>IF(F14=0, ,(+F14/B14)*100)</f>
        <v>-70.404241953499806</v>
      </c>
    </row>
    <row r="15" spans="1:7" ht="24.6" customHeight="1">
      <c r="A15" s="97" t="s">
        <v>84</v>
      </c>
      <c r="B15" s="96">
        <f>'[3]102預算'!$L13</f>
        <v>6800000</v>
      </c>
      <c r="C15" s="96">
        <f>B15/$B$6*100</f>
        <v>0.47897443121786298</v>
      </c>
      <c r="D15" s="96">
        <f>'作業-收支餘絀綜計表2'!B15</f>
        <v>779720</v>
      </c>
      <c r="E15" s="96">
        <f>D15/D$6*100</f>
        <v>5.9411080192819571E-2</v>
      </c>
      <c r="F15" s="96">
        <f>-B15+D15</f>
        <v>-6020280</v>
      </c>
      <c r="G15" s="95">
        <f>IF(F15=0, ,(+F15/B15)*100)</f>
        <v>-88.533529411764704</v>
      </c>
    </row>
    <row r="16" spans="1:7" ht="24.6" customHeight="1">
      <c r="A16" s="97" t="s">
        <v>83</v>
      </c>
      <c r="B16" s="96">
        <f>'[3]102預算'!$L14</f>
        <v>43789000</v>
      </c>
      <c r="C16" s="96">
        <f>B16/$B$6*100</f>
        <v>3.0843840247939704</v>
      </c>
      <c r="D16" s="96">
        <f>'作業-收支餘絀綜計表2'!B16</f>
        <v>7759706</v>
      </c>
      <c r="E16" s="96">
        <f>D16/D$6*100</f>
        <v>0.5912539314609131</v>
      </c>
      <c r="F16" s="96">
        <f>-B16+D16</f>
        <v>-36029294</v>
      </c>
      <c r="G16" s="95">
        <f>IF(F16=0, ,(+F16/B16)*100)</f>
        <v>-82.279325858092207</v>
      </c>
    </row>
    <row r="17" spans="1:7" ht="24.6" customHeight="1">
      <c r="A17" s="97" t="s">
        <v>82</v>
      </c>
      <c r="B17" s="96">
        <f>'[3]102預算'!$L15</f>
        <v>2596875000</v>
      </c>
      <c r="C17" s="96">
        <f>B17/$B$6*100</f>
        <v>182.91716559836587</v>
      </c>
      <c r="D17" s="96">
        <f>'作業-收支餘絀綜計表2'!B17</f>
        <v>727896564</v>
      </c>
      <c r="E17" s="96">
        <f>D17/D$6*100</f>
        <v>55.462372564358773</v>
      </c>
      <c r="F17" s="96">
        <f>-B17+D17</f>
        <v>-1868978436</v>
      </c>
      <c r="G17" s="95">
        <f>IF(F17=0, ,(+F17/B17)*100)</f>
        <v>-71.970288750902526</v>
      </c>
    </row>
    <row r="18" spans="1:7" ht="24.6" customHeight="1">
      <c r="A18" s="99" t="s">
        <v>81</v>
      </c>
      <c r="B18" s="96">
        <f>'[3]102預算'!$L16</f>
        <v>57436000</v>
      </c>
      <c r="C18" s="96">
        <f>B18/$B$6*100</f>
        <v>4.0456434457984081</v>
      </c>
      <c r="D18" s="96">
        <f>'作業-收支餘絀綜計表2'!B18</f>
        <v>53038859</v>
      </c>
      <c r="E18" s="96">
        <f>D18/D$6*100</f>
        <v>4.0413172746430126</v>
      </c>
      <c r="F18" s="96">
        <f>-B18+D18</f>
        <v>-4397141</v>
      </c>
      <c r="G18" s="95">
        <f>IF(F18=0, ,(+F18/B18)*100)</f>
        <v>-7.6557228915662652</v>
      </c>
    </row>
    <row r="19" spans="1:7" ht="24.6" customHeight="1">
      <c r="A19" s="97" t="s">
        <v>80</v>
      </c>
      <c r="B19" s="96">
        <f>'[3]102預算'!$L17</f>
        <v>0</v>
      </c>
      <c r="C19" s="96">
        <f>B19/$B$6*100</f>
        <v>0</v>
      </c>
      <c r="D19" s="96">
        <f>'作業-收支餘絀綜計表2'!B19</f>
        <v>0</v>
      </c>
      <c r="E19" s="96">
        <f>D19/D$6*100</f>
        <v>0</v>
      </c>
      <c r="F19" s="96">
        <f>-B19+D19</f>
        <v>0</v>
      </c>
      <c r="G19" s="95">
        <f>IF(F19=0, ,(+F19/B19)*100)</f>
        <v>0</v>
      </c>
    </row>
    <row r="20" spans="1:7" ht="24.6" customHeight="1">
      <c r="A20" s="97" t="s">
        <v>79</v>
      </c>
      <c r="B20" s="96">
        <f>'[3]102預算'!$L18</f>
        <v>0</v>
      </c>
      <c r="C20" s="96">
        <f>B20/$B$6*100</f>
        <v>0</v>
      </c>
      <c r="D20" s="96">
        <f>'[4]收支綜計表-基金別X'!B20</f>
        <v>0</v>
      </c>
      <c r="E20" s="96">
        <f>D20/D$6*100</f>
        <v>0</v>
      </c>
      <c r="F20" s="96">
        <f>-B20+D20</f>
        <v>0</v>
      </c>
      <c r="G20" s="95">
        <f>IF(F20=0, ,(+F20/B20)*100)</f>
        <v>0</v>
      </c>
    </row>
    <row r="21" spans="1:7" ht="24.6" customHeight="1">
      <c r="A21" s="99" t="s">
        <v>78</v>
      </c>
      <c r="B21" s="96">
        <f>'[3]102預算'!$L19</f>
        <v>63808000</v>
      </c>
      <c r="C21" s="96">
        <f>B21/$B$6*100</f>
        <v>4.494470662816088</v>
      </c>
      <c r="D21" s="96">
        <f>'作業-收支餘絀綜計表2'!B21</f>
        <v>30530655</v>
      </c>
      <c r="E21" s="96">
        <f>D21/D$6*100</f>
        <v>2.3262955837278865</v>
      </c>
      <c r="F21" s="96">
        <f>-B21+D21</f>
        <v>-33277345</v>
      </c>
      <c r="G21" s="95">
        <f>IF(F21=0, ,(+F21/B21)*100)</f>
        <v>-52.152308487963893</v>
      </c>
    </row>
    <row r="22" spans="1:7" ht="24.6" customHeight="1">
      <c r="A22" s="98" t="s">
        <v>77</v>
      </c>
      <c r="B22" s="96">
        <f>'[3]102預算'!$L20</f>
        <v>37589000</v>
      </c>
      <c r="C22" s="96">
        <f>B22/$B$6*100</f>
        <v>2.6476720433894485</v>
      </c>
      <c r="D22" s="96">
        <f>'作業-收支餘絀綜計表2'!B22</f>
        <v>9795657</v>
      </c>
      <c r="E22" s="96">
        <f>D22/D$6*100</f>
        <v>0.7463840398711773</v>
      </c>
      <c r="F22" s="96">
        <f>-B22+D22</f>
        <v>-27793343</v>
      </c>
      <c r="G22" s="95">
        <f>IF(F22=0, ,(+F22/B22)*100)</f>
        <v>-73.940096836840567</v>
      </c>
    </row>
    <row r="23" spans="1:7" ht="24.6" customHeight="1">
      <c r="A23" s="98" t="s">
        <v>76</v>
      </c>
      <c r="B23" s="96">
        <f>'[3]102預算'!$L21</f>
        <v>358000</v>
      </c>
      <c r="C23" s="96">
        <f>B23/$B$6*100</f>
        <v>2.5216595055293372E-2</v>
      </c>
      <c r="D23" s="96">
        <f>'作業-收支餘絀綜計表2'!B23</f>
        <v>168982</v>
      </c>
      <c r="E23" s="96">
        <f>D23/D$6*100</f>
        <v>1.2875651712336527E-2</v>
      </c>
      <c r="F23" s="96">
        <f>-B23+D23</f>
        <v>-189018</v>
      </c>
      <c r="G23" s="95">
        <f>IF(F23=0, ,(+F23/B23)*100)</f>
        <v>-52.798324022346364</v>
      </c>
    </row>
    <row r="24" spans="1:7" ht="24.6" customHeight="1">
      <c r="A24" s="98" t="s">
        <v>75</v>
      </c>
      <c r="B24" s="96">
        <f>'[3]102預算'!$L22</f>
        <v>0</v>
      </c>
      <c r="C24" s="96">
        <f>B24/$B$6*100</f>
        <v>0</v>
      </c>
      <c r="D24" s="96">
        <f>'作業-收支餘絀綜計表2'!B24</f>
        <v>680680</v>
      </c>
      <c r="E24" s="96">
        <f>D24/D$6*100</f>
        <v>5.1864687407849511E-2</v>
      </c>
      <c r="F24" s="96">
        <f>-B24+D24</f>
        <v>680680</v>
      </c>
      <c r="G24" s="95"/>
    </row>
    <row r="25" spans="1:7" ht="24.6" customHeight="1">
      <c r="A25" s="97" t="s">
        <v>74</v>
      </c>
      <c r="B25" s="96">
        <f>B6-B14</f>
        <v>-1386955000</v>
      </c>
      <c r="C25" s="96">
        <f>B25/$B$6*100</f>
        <v>-97.693526801436931</v>
      </c>
      <c r="D25" s="96">
        <f>D6-D14</f>
        <v>481764298</v>
      </c>
      <c r="E25" s="96">
        <f>D25/D$6*100</f>
        <v>36.708225186625235</v>
      </c>
      <c r="F25" s="96">
        <f>-B25+D25</f>
        <v>1868719298</v>
      </c>
      <c r="G25" s="95">
        <f>IF(F25=0, ,(+F25/B25)*100)</f>
        <v>-134.73539502002589</v>
      </c>
    </row>
    <row r="26" spans="1:7" ht="24.6" customHeight="1">
      <c r="A26" s="97" t="s">
        <v>73</v>
      </c>
      <c r="B26" s="96">
        <f>SUM(B27:B28)</f>
        <v>118497000</v>
      </c>
      <c r="C26" s="96">
        <f>B26/$B$6*100</f>
        <v>8.3466225258857509</v>
      </c>
      <c r="D26" s="96">
        <f>SUM(D27:D28)</f>
        <v>7703890616</v>
      </c>
      <c r="E26" s="96">
        <f>D26/D$6*100</f>
        <v>587.00105574294128</v>
      </c>
      <c r="F26" s="96">
        <f>-B26+D26</f>
        <v>7585393616</v>
      </c>
      <c r="G26" s="95">
        <f>IF(F26=0, ,(+F26/B26)*100)</f>
        <v>6401.3381064499526</v>
      </c>
    </row>
    <row r="27" spans="1:7" ht="24.6" customHeight="1">
      <c r="A27" s="97" t="s">
        <v>72</v>
      </c>
      <c r="B27" s="96">
        <f>'[3]102預算'!$L25</f>
        <v>112291000</v>
      </c>
      <c r="C27" s="96">
        <f>B27/$B$6*100</f>
        <v>7.9094879199830954</v>
      </c>
      <c r="D27" s="96">
        <f>'作業-收支餘絀綜計表2'!B27</f>
        <v>63688153</v>
      </c>
      <c r="E27" s="96">
        <f>D27/D$6*100</f>
        <v>4.852744530364185</v>
      </c>
      <c r="F27" s="96">
        <f>-B27+D27</f>
        <v>-48602847</v>
      </c>
      <c r="G27" s="95">
        <f>IF(F27=0, ,(+F27/B27)*100)</f>
        <v>-43.282940752152889</v>
      </c>
    </row>
    <row r="28" spans="1:7" ht="24.6" customHeight="1">
      <c r="A28" s="97" t="s">
        <v>71</v>
      </c>
      <c r="B28" s="96">
        <f>'[3]102預算'!$L26</f>
        <v>6206000</v>
      </c>
      <c r="C28" s="96">
        <f>B28/$B$6*100</f>
        <v>0.43713460590265552</v>
      </c>
      <c r="D28" s="96">
        <f>'作業-收支餘絀綜計表2'!B28</f>
        <v>7640202463</v>
      </c>
      <c r="E28" s="96">
        <f>D28/D$6*100</f>
        <v>582.14831121257703</v>
      </c>
      <c r="F28" s="96">
        <f>-B28+D28</f>
        <v>7633996463</v>
      </c>
      <c r="G28" s="95">
        <f>IF(F28=0, ,(+F28/B28)*100)</f>
        <v>123009.93333870449</v>
      </c>
    </row>
    <row r="29" spans="1:7" ht="24.6" customHeight="1">
      <c r="A29" s="97" t="s">
        <v>70</v>
      </c>
      <c r="B29" s="96">
        <f>SUM(B30:B31)</f>
        <v>852000</v>
      </c>
      <c r="C29" s="96">
        <f>B29/$B$6*100</f>
        <v>6.0012678734944008E-2</v>
      </c>
      <c r="D29" s="96">
        <f>SUM(D30:D31)</f>
        <v>5719146</v>
      </c>
      <c r="E29" s="96">
        <f>D29/D$6*100</f>
        <v>0.43577263843487829</v>
      </c>
      <c r="F29" s="96">
        <f>-B29+D29</f>
        <v>4867146</v>
      </c>
      <c r="G29" s="95">
        <f>IF(F29=0, ,(+F29/B29)*100)</f>
        <v>571.26126760563375</v>
      </c>
    </row>
    <row r="30" spans="1:7" ht="24.6" customHeight="1">
      <c r="A30" s="97" t="s">
        <v>69</v>
      </c>
      <c r="B30" s="96">
        <f>'[3]102預算'!$L28</f>
        <v>0</v>
      </c>
      <c r="C30" s="96">
        <f>B30/$B$6*100</f>
        <v>0</v>
      </c>
      <c r="D30" s="96">
        <f>'作業-收支餘絀綜計表2'!B30</f>
        <v>0</v>
      </c>
      <c r="E30" s="96">
        <f>D30/D$6*100</f>
        <v>0</v>
      </c>
      <c r="F30" s="96">
        <f>-B30+D30</f>
        <v>0</v>
      </c>
      <c r="G30" s="95">
        <f>IF(F30=0, ,(+F30/B30)*100)</f>
        <v>0</v>
      </c>
    </row>
    <row r="31" spans="1:7" ht="24.6" customHeight="1">
      <c r="A31" s="97" t="s">
        <v>68</v>
      </c>
      <c r="B31" s="96">
        <f>'[3]102預算'!$L29</f>
        <v>852000</v>
      </c>
      <c r="C31" s="96">
        <f>B31/$B$6*100</f>
        <v>6.0012678734944008E-2</v>
      </c>
      <c r="D31" s="96">
        <f>'作業-收支餘絀綜計表2'!B31</f>
        <v>5719146</v>
      </c>
      <c r="E31" s="96">
        <f>D31/D$6*100</f>
        <v>0.43577263843487829</v>
      </c>
      <c r="F31" s="96">
        <f>-B31+D31</f>
        <v>4867146</v>
      </c>
      <c r="G31" s="95">
        <f>IF(F31=0, ,(+F31/B31)*100)</f>
        <v>571.26126760563375</v>
      </c>
    </row>
    <row r="32" spans="1:7" ht="24.6" customHeight="1">
      <c r="A32" s="97" t="s">
        <v>67</v>
      </c>
      <c r="B32" s="96">
        <f>B26-B29</f>
        <v>117645000</v>
      </c>
      <c r="C32" s="96">
        <f>B32/$B$6*100</f>
        <v>8.2866098471508067</v>
      </c>
      <c r="D32" s="96">
        <f>D26-D29</f>
        <v>7698171470</v>
      </c>
      <c r="E32" s="96">
        <f>D32/D$6*100</f>
        <v>586.56528310450642</v>
      </c>
      <c r="F32" s="96">
        <f>-B32+D32</f>
        <v>7580526470</v>
      </c>
      <c r="G32" s="95">
        <f>IF(F32=0, ,(+F32/B32)*100)</f>
        <v>6443.5602618045823</v>
      </c>
    </row>
    <row r="33" spans="1:7" ht="24.6" customHeight="1" thickBot="1">
      <c r="A33" s="94" t="s">
        <v>66</v>
      </c>
      <c r="B33" s="93">
        <f>B25+B32</f>
        <v>-1269310000</v>
      </c>
      <c r="C33" s="93">
        <f>B33/$B$6*100</f>
        <v>-89.406916954286118</v>
      </c>
      <c r="D33" s="93">
        <f>D25+D32</f>
        <v>8179935768</v>
      </c>
      <c r="E33" s="93">
        <f>D33/D$6*100</f>
        <v>623.27350829113163</v>
      </c>
      <c r="F33" s="93">
        <f>-B33+D33</f>
        <v>9449245768</v>
      </c>
      <c r="G33" s="92">
        <f>IF(F33=0, ,(+F33/B33)*100)</f>
        <v>-744.43955913055117</v>
      </c>
    </row>
    <row r="34" spans="1:7" ht="21" customHeight="1">
      <c r="A34" s="91"/>
      <c r="B34" s="90"/>
      <c r="C34" s="90"/>
      <c r="D34" s="90"/>
      <c r="E34" s="90"/>
      <c r="F34" s="90"/>
      <c r="G34" s="90"/>
    </row>
    <row r="35" spans="1:7" ht="21" customHeight="1">
      <c r="A35" s="91"/>
      <c r="B35" s="90"/>
      <c r="C35" s="90"/>
      <c r="D35" s="90"/>
      <c r="E35" s="90"/>
      <c r="F35" s="90"/>
      <c r="G35" s="90"/>
    </row>
    <row r="36" spans="1:7" ht="21" customHeight="1">
      <c r="A36" s="91"/>
      <c r="B36" s="90"/>
      <c r="C36" s="90"/>
      <c r="D36" s="90"/>
      <c r="E36" s="90"/>
      <c r="F36" s="90"/>
      <c r="G36" s="90"/>
    </row>
    <row r="37" spans="1:7" ht="21" customHeight="1">
      <c r="A37" s="89"/>
      <c r="B37" s="88"/>
      <c r="C37" s="88"/>
      <c r="D37" s="88"/>
      <c r="E37" s="88"/>
      <c r="F37" s="88"/>
      <c r="G37" s="88"/>
    </row>
    <row r="38" spans="1:7" ht="21" customHeight="1">
      <c r="A38" s="89"/>
      <c r="B38" s="88"/>
      <c r="C38" s="88"/>
      <c r="D38" s="88"/>
      <c r="E38" s="88"/>
      <c r="F38" s="88"/>
      <c r="G38" s="88"/>
    </row>
    <row r="39" spans="1:7" ht="21" customHeight="1">
      <c r="A39" s="89"/>
      <c r="B39" s="88"/>
      <c r="C39" s="88"/>
      <c r="D39" s="88"/>
      <c r="E39" s="88"/>
      <c r="F39" s="88"/>
      <c r="G39" s="88"/>
    </row>
    <row r="40" spans="1:7" ht="21" customHeight="1">
      <c r="A40" s="88"/>
      <c r="B40" s="88"/>
      <c r="C40" s="88"/>
      <c r="D40" s="88"/>
      <c r="E40" s="88"/>
      <c r="F40" s="88"/>
      <c r="G40" s="88"/>
    </row>
    <row r="41" spans="1:7" ht="21" customHeight="1">
      <c r="A41" s="88"/>
      <c r="B41" s="88"/>
      <c r="C41" s="88"/>
      <c r="D41" s="88"/>
      <c r="E41" s="88"/>
      <c r="F41" s="88"/>
      <c r="G41" s="88"/>
    </row>
    <row r="42" spans="1:7" ht="21" customHeight="1">
      <c r="A42" s="88"/>
      <c r="B42" s="88"/>
      <c r="C42" s="88"/>
      <c r="D42" s="88"/>
      <c r="E42" s="88"/>
      <c r="F42" s="88"/>
      <c r="G42" s="88"/>
    </row>
    <row r="43" spans="1:7" ht="21" customHeight="1">
      <c r="A43" s="88"/>
      <c r="B43" s="88"/>
      <c r="C43" s="88"/>
      <c r="D43" s="88"/>
      <c r="E43" s="88"/>
      <c r="F43" s="88"/>
      <c r="G43" s="88"/>
    </row>
    <row r="44" spans="1:7" ht="21" customHeight="1">
      <c r="A44" s="88"/>
      <c r="B44" s="88"/>
      <c r="C44" s="88"/>
      <c r="D44" s="88"/>
      <c r="E44" s="88"/>
      <c r="F44" s="88"/>
      <c r="G44" s="88"/>
    </row>
    <row r="45" spans="1:7" ht="21" customHeight="1">
      <c r="A45" s="87"/>
      <c r="B45" s="87"/>
      <c r="C45" s="87"/>
      <c r="D45" s="87"/>
      <c r="E45" s="87"/>
      <c r="F45" s="87"/>
      <c r="G45" s="87"/>
    </row>
    <row r="46" spans="1:7" ht="21" customHeight="1">
      <c r="A46" s="87"/>
      <c r="B46" s="87"/>
      <c r="C46" s="87"/>
      <c r="D46" s="87"/>
      <c r="E46" s="87"/>
      <c r="F46" s="87"/>
      <c r="G46" s="87"/>
    </row>
    <row r="47" spans="1:7" ht="21" customHeight="1">
      <c r="A47" s="87"/>
      <c r="B47" s="87"/>
      <c r="C47" s="87"/>
      <c r="D47" s="87"/>
      <c r="E47" s="87"/>
      <c r="F47" s="87"/>
      <c r="G47" s="87"/>
    </row>
    <row r="48" spans="1:7" ht="21" customHeight="1">
      <c r="A48" s="87"/>
      <c r="B48" s="87"/>
      <c r="C48" s="87"/>
      <c r="D48" s="87"/>
      <c r="E48" s="87"/>
      <c r="F48" s="87"/>
      <c r="G48" s="87"/>
    </row>
    <row r="49" spans="1:7" ht="21" customHeight="1">
      <c r="A49" s="87"/>
      <c r="B49" s="87"/>
      <c r="C49" s="87"/>
      <c r="D49" s="87"/>
      <c r="E49" s="87"/>
      <c r="F49" s="87"/>
      <c r="G49" s="87"/>
    </row>
    <row r="50" spans="1:7" ht="21" customHeight="1">
      <c r="A50" s="87"/>
      <c r="B50" s="87"/>
      <c r="C50" s="87"/>
      <c r="D50" s="87"/>
      <c r="E50" s="87"/>
      <c r="F50" s="87"/>
      <c r="G50" s="87"/>
    </row>
    <row r="51" spans="1:7" ht="21" customHeight="1">
      <c r="A51" s="87"/>
      <c r="B51" s="87"/>
      <c r="C51" s="87"/>
      <c r="D51" s="87"/>
      <c r="E51" s="87"/>
      <c r="F51" s="87"/>
      <c r="G51" s="87"/>
    </row>
    <row r="52" spans="1:7" ht="21" customHeight="1">
      <c r="A52" s="87"/>
      <c r="B52" s="87"/>
      <c r="C52" s="87"/>
      <c r="D52" s="87"/>
      <c r="E52" s="87"/>
      <c r="F52" s="87"/>
      <c r="G52" s="87"/>
    </row>
    <row r="53" spans="1:7" ht="21" customHeight="1">
      <c r="A53" s="87"/>
      <c r="B53" s="87"/>
      <c r="C53" s="87"/>
      <c r="D53" s="87"/>
      <c r="E53" s="87"/>
      <c r="F53" s="87"/>
      <c r="G53" s="87"/>
    </row>
    <row r="54" spans="1:7" ht="21" customHeight="1">
      <c r="A54" s="87"/>
      <c r="B54" s="87"/>
      <c r="C54" s="87"/>
      <c r="D54" s="87"/>
      <c r="E54" s="87"/>
      <c r="F54" s="87"/>
      <c r="G54" s="87"/>
    </row>
    <row r="55" spans="1:7" ht="21" customHeight="1">
      <c r="A55" s="87"/>
      <c r="B55" s="87"/>
      <c r="C55" s="87"/>
      <c r="D55" s="87"/>
      <c r="E55" s="87"/>
      <c r="F55" s="87"/>
      <c r="G55" s="87"/>
    </row>
    <row r="56" spans="1:7" ht="21" customHeight="1">
      <c r="A56" s="87"/>
      <c r="B56" s="87"/>
      <c r="C56" s="87"/>
      <c r="D56" s="87"/>
      <c r="E56" s="87"/>
      <c r="F56" s="87"/>
      <c r="G56" s="87"/>
    </row>
    <row r="57" spans="1:7" ht="21" customHeight="1">
      <c r="A57" s="87"/>
      <c r="B57" s="87"/>
      <c r="C57" s="87"/>
      <c r="D57" s="87"/>
      <c r="E57" s="87"/>
      <c r="F57" s="87"/>
      <c r="G57" s="87"/>
    </row>
    <row r="58" spans="1:7" ht="21" customHeight="1">
      <c r="A58" s="87"/>
      <c r="B58" s="87"/>
      <c r="C58" s="87"/>
      <c r="D58" s="87"/>
      <c r="E58" s="87"/>
      <c r="F58" s="87"/>
      <c r="G58" s="87"/>
    </row>
    <row r="59" spans="1:7" ht="21" customHeight="1">
      <c r="A59" s="87"/>
      <c r="B59" s="87"/>
      <c r="C59" s="87"/>
      <c r="D59" s="87"/>
      <c r="E59" s="87"/>
      <c r="F59" s="87"/>
      <c r="G59" s="87"/>
    </row>
    <row r="60" spans="1:7" ht="21" customHeight="1">
      <c r="A60" s="87"/>
      <c r="B60" s="87"/>
      <c r="C60" s="87"/>
      <c r="D60" s="87"/>
      <c r="E60" s="87"/>
      <c r="F60" s="87"/>
      <c r="G60" s="87"/>
    </row>
    <row r="61" spans="1:7" ht="21" customHeight="1">
      <c r="A61" s="87"/>
      <c r="B61" s="87"/>
      <c r="C61" s="87"/>
      <c r="D61" s="87"/>
      <c r="E61" s="87"/>
      <c r="F61" s="87"/>
      <c r="G61" s="87"/>
    </row>
    <row r="62" spans="1:7" ht="21" customHeight="1">
      <c r="A62" s="87"/>
      <c r="B62" s="87"/>
      <c r="C62" s="87"/>
      <c r="D62" s="87"/>
      <c r="E62" s="87"/>
      <c r="F62" s="87"/>
      <c r="G62" s="87"/>
    </row>
    <row r="63" spans="1:7" ht="21" customHeight="1">
      <c r="A63" s="87"/>
      <c r="B63" s="87"/>
      <c r="C63" s="87"/>
      <c r="D63" s="87"/>
      <c r="E63" s="87"/>
      <c r="F63" s="87"/>
      <c r="G63" s="87"/>
    </row>
    <row r="64" spans="1:7" ht="21" customHeight="1">
      <c r="A64" s="87"/>
      <c r="B64" s="87"/>
      <c r="C64" s="87"/>
      <c r="D64" s="87"/>
      <c r="E64" s="87"/>
      <c r="F64" s="87"/>
      <c r="G64" s="87"/>
    </row>
    <row r="65" spans="1:7" ht="21" customHeight="1">
      <c r="A65" s="87"/>
      <c r="B65" s="87"/>
      <c r="C65" s="87"/>
      <c r="D65" s="87"/>
      <c r="E65" s="87"/>
      <c r="F65" s="87"/>
      <c r="G65" s="87"/>
    </row>
    <row r="66" spans="1:7" ht="21" customHeight="1">
      <c r="A66" s="87"/>
      <c r="B66" s="87"/>
      <c r="C66" s="87"/>
      <c r="D66" s="87"/>
      <c r="E66" s="87"/>
      <c r="F66" s="87"/>
      <c r="G66" s="87"/>
    </row>
    <row r="67" spans="1:7" ht="21" customHeight="1">
      <c r="A67" s="87"/>
      <c r="B67" s="87"/>
      <c r="C67" s="87"/>
      <c r="D67" s="87"/>
      <c r="E67" s="87"/>
      <c r="F67" s="87"/>
      <c r="G67" s="87"/>
    </row>
    <row r="68" spans="1:7" ht="21" customHeight="1">
      <c r="A68" s="87"/>
      <c r="B68" s="87"/>
      <c r="C68" s="87"/>
      <c r="D68" s="87"/>
      <c r="E68" s="87"/>
      <c r="F68" s="87"/>
      <c r="G68" s="87"/>
    </row>
    <row r="69" spans="1:7" ht="21" customHeight="1">
      <c r="A69" s="87"/>
      <c r="B69" s="87"/>
      <c r="C69" s="87"/>
      <c r="D69" s="87"/>
      <c r="E69" s="87"/>
      <c r="F69" s="87"/>
      <c r="G69" s="87"/>
    </row>
    <row r="70" spans="1:7" ht="21" customHeight="1">
      <c r="A70" s="87"/>
      <c r="B70" s="87"/>
      <c r="C70" s="87"/>
      <c r="D70" s="87"/>
      <c r="E70" s="87"/>
      <c r="F70" s="87"/>
      <c r="G70" s="87"/>
    </row>
    <row r="71" spans="1:7" ht="21" customHeight="1">
      <c r="A71" s="87"/>
      <c r="B71" s="87"/>
      <c r="C71" s="87"/>
      <c r="D71" s="87"/>
      <c r="E71" s="87"/>
      <c r="F71" s="87"/>
      <c r="G71" s="87"/>
    </row>
    <row r="72" spans="1:7" ht="21" customHeight="1">
      <c r="A72" s="87"/>
      <c r="B72" s="87"/>
      <c r="C72" s="87"/>
      <c r="D72" s="87"/>
      <c r="E72" s="87"/>
      <c r="F72" s="87"/>
      <c r="G72" s="87"/>
    </row>
    <row r="73" spans="1:7" ht="21" customHeight="1">
      <c r="A73" s="87"/>
      <c r="B73" s="87"/>
      <c r="C73" s="87"/>
      <c r="D73" s="87"/>
      <c r="E73" s="87"/>
      <c r="F73" s="87"/>
      <c r="G73" s="87"/>
    </row>
    <row r="74" spans="1:7" ht="21" customHeight="1">
      <c r="A74" s="87"/>
      <c r="B74" s="87"/>
      <c r="C74" s="87"/>
      <c r="D74" s="87"/>
      <c r="E74" s="87"/>
      <c r="F74" s="87"/>
      <c r="G74" s="87"/>
    </row>
    <row r="75" spans="1:7" ht="21" customHeight="1">
      <c r="A75" s="87"/>
      <c r="B75" s="87"/>
      <c r="C75" s="87"/>
      <c r="D75" s="87"/>
      <c r="E75" s="87"/>
      <c r="F75" s="87"/>
      <c r="G75" s="87"/>
    </row>
    <row r="76" spans="1:7" ht="21" customHeight="1">
      <c r="A76" s="87"/>
      <c r="B76" s="87"/>
      <c r="C76" s="87"/>
      <c r="D76" s="87"/>
      <c r="E76" s="87"/>
      <c r="F76" s="87"/>
      <c r="G76" s="87"/>
    </row>
    <row r="77" spans="1:7" ht="21" customHeight="1">
      <c r="A77" s="87"/>
      <c r="B77" s="87"/>
      <c r="C77" s="87"/>
      <c r="D77" s="87"/>
      <c r="E77" s="87"/>
      <c r="F77" s="87"/>
      <c r="G77" s="87"/>
    </row>
    <row r="78" spans="1:7" ht="21" customHeight="1">
      <c r="A78" s="87"/>
      <c r="B78" s="87"/>
      <c r="C78" s="87"/>
      <c r="D78" s="87"/>
      <c r="E78" s="87"/>
      <c r="F78" s="87"/>
      <c r="G78" s="87"/>
    </row>
    <row r="79" spans="1:7" ht="21" customHeight="1">
      <c r="A79" s="87"/>
      <c r="B79" s="87"/>
      <c r="C79" s="87"/>
      <c r="D79" s="87"/>
      <c r="E79" s="87"/>
      <c r="F79" s="87"/>
      <c r="G79" s="87"/>
    </row>
    <row r="80" spans="1:7" ht="21" customHeight="1">
      <c r="A80" s="87"/>
      <c r="B80" s="87"/>
      <c r="C80" s="87"/>
      <c r="D80" s="87"/>
      <c r="E80" s="87"/>
      <c r="F80" s="87"/>
      <c r="G80" s="87"/>
    </row>
    <row r="81" spans="1:7" ht="21" customHeight="1">
      <c r="A81" s="87"/>
      <c r="B81" s="87"/>
      <c r="C81" s="87"/>
      <c r="D81" s="87"/>
      <c r="E81" s="87"/>
      <c r="F81" s="87"/>
      <c r="G81" s="87"/>
    </row>
    <row r="82" spans="1:7" ht="21" customHeight="1">
      <c r="A82" s="87"/>
      <c r="B82" s="87"/>
      <c r="C82" s="87"/>
      <c r="D82" s="87"/>
      <c r="E82" s="87"/>
      <c r="F82" s="87"/>
      <c r="G82" s="87"/>
    </row>
    <row r="83" spans="1:7" ht="21" customHeight="1">
      <c r="A83" s="87"/>
      <c r="B83" s="87"/>
      <c r="C83" s="87"/>
      <c r="D83" s="87"/>
      <c r="E83" s="87"/>
      <c r="F83" s="87"/>
      <c r="G83" s="87"/>
    </row>
    <row r="84" spans="1:7" ht="21" customHeight="1">
      <c r="A84" s="87"/>
      <c r="B84" s="87"/>
      <c r="C84" s="87"/>
      <c r="D84" s="87"/>
      <c r="E84" s="87"/>
      <c r="F84" s="87"/>
      <c r="G84" s="87"/>
    </row>
    <row r="85" spans="1:7" ht="21" customHeight="1">
      <c r="A85" s="87"/>
      <c r="B85" s="87"/>
      <c r="C85" s="87"/>
      <c r="D85" s="87"/>
      <c r="E85" s="87"/>
      <c r="F85" s="87"/>
      <c r="G85" s="87"/>
    </row>
    <row r="86" spans="1:7" ht="21" customHeight="1">
      <c r="A86" s="87"/>
      <c r="B86" s="87"/>
      <c r="C86" s="87"/>
      <c r="D86" s="87"/>
      <c r="E86" s="87"/>
      <c r="F86" s="87"/>
      <c r="G86" s="87"/>
    </row>
    <row r="87" spans="1:7" ht="21" customHeight="1">
      <c r="A87" s="87"/>
      <c r="B87" s="87"/>
      <c r="C87" s="87"/>
      <c r="D87" s="87"/>
      <c r="E87" s="87"/>
      <c r="F87" s="87"/>
      <c r="G87" s="87"/>
    </row>
    <row r="88" spans="1:7" ht="21" customHeight="1">
      <c r="A88" s="87"/>
      <c r="B88" s="87"/>
      <c r="C88" s="87"/>
      <c r="D88" s="87"/>
      <c r="E88" s="87"/>
      <c r="F88" s="87"/>
      <c r="G88" s="87"/>
    </row>
    <row r="89" spans="1:7" ht="21" customHeight="1">
      <c r="A89" s="87"/>
      <c r="B89" s="87"/>
      <c r="C89" s="87"/>
      <c r="D89" s="87"/>
      <c r="E89" s="87"/>
      <c r="F89" s="87"/>
      <c r="G89" s="87"/>
    </row>
    <row r="90" spans="1:7" ht="21" customHeight="1">
      <c r="A90" s="87"/>
      <c r="B90" s="87"/>
      <c r="C90" s="87"/>
      <c r="D90" s="87"/>
      <c r="E90" s="87"/>
      <c r="F90" s="87"/>
      <c r="G90" s="87"/>
    </row>
    <row r="91" spans="1:7" ht="21" customHeight="1">
      <c r="A91" s="87"/>
      <c r="B91" s="87"/>
      <c r="C91" s="87"/>
      <c r="D91" s="87"/>
      <c r="E91" s="87"/>
      <c r="F91" s="87"/>
      <c r="G91" s="87"/>
    </row>
  </sheetData>
  <mergeCells count="7">
    <mergeCell ref="A1:G1"/>
    <mergeCell ref="A2:E2"/>
    <mergeCell ref="A3:E3"/>
    <mergeCell ref="A4:A5"/>
    <mergeCell ref="B4:C4"/>
    <mergeCell ref="D4:E4"/>
    <mergeCell ref="F4:G4"/>
  </mergeCells>
  <phoneticPr fontId="3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showGridLines="0" showZeros="0" zoomScaleNormal="100" workbookViewId="0">
      <pane xSplit="1" ySplit="6" topLeftCell="B34" activePane="bottomRight" state="frozen"/>
      <selection activeCell="I15" sqref="I15"/>
      <selection pane="topRight" activeCell="I15" sqref="I15"/>
      <selection pane="bottomLeft" activeCell="I15" sqref="I15"/>
      <selection pane="bottomRight" activeCell="U6" sqref="U6"/>
    </sheetView>
  </sheetViews>
  <sheetFormatPr defaultColWidth="10" defaultRowHeight="16.5"/>
  <cols>
    <col min="1" max="1" width="20.625" style="124" customWidth="1"/>
    <col min="2" max="2" width="18.625" style="124" customWidth="1"/>
    <col min="3" max="3" width="6.625" style="131" customWidth="1"/>
    <col min="4" max="4" width="16.625" style="124" customWidth="1"/>
    <col min="5" max="5" width="5.625" style="181" customWidth="1"/>
    <col min="6" max="6" width="13.125" style="124" hidden="1" customWidth="1"/>
    <col min="7" max="7" width="3.875" style="131" hidden="1" customWidth="1"/>
    <col min="8" max="8" width="16.625" style="182" customWidth="1"/>
    <col min="9" max="9" width="6.625" style="131" customWidth="1"/>
    <col min="10" max="10" width="13.375" style="124" hidden="1" customWidth="1"/>
    <col min="11" max="11" width="4.125" style="181" hidden="1" customWidth="1"/>
    <col min="12" max="12" width="16.625" style="124" hidden="1" customWidth="1"/>
    <col min="13" max="13" width="5.625" style="131" hidden="1" customWidth="1"/>
    <col min="14" max="14" width="16.625" style="131" hidden="1" customWidth="1"/>
    <col min="15" max="15" width="5.625" style="131" hidden="1" customWidth="1"/>
    <col min="16" max="16" width="18.625" style="124" customWidth="1"/>
    <col min="17" max="17" width="6.625" style="131" customWidth="1"/>
    <col min="18" max="18" width="16.625" style="131" hidden="1" customWidth="1"/>
    <col min="19" max="19" width="5.625" style="131" hidden="1" customWidth="1"/>
    <col min="20" max="20" width="11.625" style="124" hidden="1" customWidth="1"/>
    <col min="21" max="21" width="18.625" style="124" customWidth="1"/>
    <col min="22" max="22" width="6.625" style="124" customWidth="1"/>
    <col min="23" max="23" width="18.625" style="124" customWidth="1"/>
    <col min="24" max="24" width="6.625" style="124" customWidth="1"/>
    <col min="25" max="16384" width="10" style="124"/>
  </cols>
  <sheetData>
    <row r="1" spans="1:25" ht="30" customHeight="1">
      <c r="A1" s="117" t="s">
        <v>105</v>
      </c>
      <c r="B1" s="118"/>
      <c r="C1" s="118"/>
      <c r="D1" s="119"/>
      <c r="E1" s="120"/>
      <c r="F1" s="198"/>
      <c r="G1" s="198"/>
      <c r="H1" s="197" t="s">
        <v>106</v>
      </c>
      <c r="I1" s="196" t="s">
        <v>107</v>
      </c>
      <c r="J1" s="195"/>
      <c r="K1" s="195"/>
      <c r="L1" s="195"/>
      <c r="M1" s="195"/>
      <c r="N1" s="195"/>
      <c r="O1" s="195"/>
      <c r="P1" s="195"/>
      <c r="Q1" s="121"/>
      <c r="R1" s="121"/>
      <c r="S1" s="121"/>
      <c r="T1" s="122"/>
      <c r="U1" s="122"/>
      <c r="V1" s="122"/>
      <c r="W1" s="122"/>
      <c r="X1" s="122"/>
      <c r="Y1" s="123"/>
    </row>
    <row r="2" spans="1:25" ht="24.95" customHeight="1">
      <c r="A2" s="125"/>
      <c r="B2" s="126"/>
      <c r="C2" s="127"/>
      <c r="D2" s="128"/>
      <c r="E2" s="128"/>
      <c r="F2" s="194"/>
      <c r="G2" s="193"/>
      <c r="H2" s="193" t="s">
        <v>108</v>
      </c>
      <c r="I2" s="130" t="s">
        <v>109</v>
      </c>
      <c r="J2" s="134"/>
      <c r="K2" s="134"/>
      <c r="L2" s="134"/>
      <c r="M2" s="134"/>
      <c r="N2" s="134"/>
      <c r="O2" s="134"/>
      <c r="P2" s="134"/>
      <c r="R2" s="132"/>
      <c r="S2" s="133"/>
      <c r="T2" s="134"/>
      <c r="U2" s="134"/>
      <c r="V2" s="134"/>
      <c r="W2" s="129" t="s">
        <v>129</v>
      </c>
      <c r="X2" s="192"/>
    </row>
    <row r="3" spans="1:25" ht="21" customHeight="1" thickBot="1">
      <c r="A3" s="135" t="s">
        <v>110</v>
      </c>
      <c r="B3" s="136"/>
      <c r="C3" s="137"/>
      <c r="D3" s="138"/>
      <c r="E3" s="139"/>
      <c r="F3" s="140"/>
      <c r="G3" s="140"/>
      <c r="H3" s="191" t="s">
        <v>128</v>
      </c>
      <c r="I3" s="190" t="s">
        <v>127</v>
      </c>
      <c r="J3" s="189"/>
      <c r="K3" s="189"/>
      <c r="L3" s="189"/>
      <c r="M3" s="189"/>
      <c r="N3" s="189"/>
      <c r="O3" s="189"/>
      <c r="P3" s="189"/>
      <c r="R3" s="142"/>
      <c r="S3" s="143"/>
      <c r="T3" s="144"/>
      <c r="U3" s="144"/>
      <c r="V3" s="144"/>
      <c r="W3" s="142" t="s">
        <v>111</v>
      </c>
      <c r="X3" s="143"/>
    </row>
    <row r="4" spans="1:25" ht="45" customHeight="1">
      <c r="A4" s="145" t="s">
        <v>112</v>
      </c>
      <c r="B4" s="146" t="s">
        <v>113</v>
      </c>
      <c r="C4" s="147"/>
      <c r="D4" s="148" t="s">
        <v>114</v>
      </c>
      <c r="E4" s="149"/>
      <c r="F4" s="148" t="s">
        <v>115</v>
      </c>
      <c r="G4" s="150"/>
      <c r="H4" s="148" t="s">
        <v>126</v>
      </c>
      <c r="I4" s="148"/>
      <c r="J4" s="148" t="s">
        <v>116</v>
      </c>
      <c r="K4" s="148"/>
      <c r="L4" s="148" t="s">
        <v>117</v>
      </c>
      <c r="M4" s="148"/>
      <c r="N4" s="148" t="s">
        <v>118</v>
      </c>
      <c r="O4" s="148"/>
      <c r="P4" s="148" t="s">
        <v>125</v>
      </c>
      <c r="Q4" s="148"/>
      <c r="R4" s="148" t="s">
        <v>119</v>
      </c>
      <c r="S4" s="151"/>
      <c r="T4" s="152"/>
      <c r="U4" s="148" t="s">
        <v>120</v>
      </c>
      <c r="V4" s="148"/>
      <c r="W4" s="146" t="s">
        <v>121</v>
      </c>
      <c r="X4" s="153"/>
    </row>
    <row r="5" spans="1:25" ht="20.100000000000001" customHeight="1">
      <c r="A5" s="154"/>
      <c r="B5" s="155" t="s">
        <v>95</v>
      </c>
      <c r="C5" s="156" t="s">
        <v>122</v>
      </c>
      <c r="D5" s="155" t="s">
        <v>95</v>
      </c>
      <c r="E5" s="156" t="s">
        <v>122</v>
      </c>
      <c r="F5" s="155" t="s">
        <v>95</v>
      </c>
      <c r="G5" s="156" t="s">
        <v>122</v>
      </c>
      <c r="H5" s="188" t="s">
        <v>95</v>
      </c>
      <c r="I5" s="156" t="s">
        <v>122</v>
      </c>
      <c r="J5" s="157" t="s">
        <v>95</v>
      </c>
      <c r="K5" s="158" t="s">
        <v>122</v>
      </c>
      <c r="L5" s="157" t="s">
        <v>95</v>
      </c>
      <c r="M5" s="158" t="s">
        <v>122</v>
      </c>
      <c r="N5" s="157" t="s">
        <v>95</v>
      </c>
      <c r="O5" s="158" t="s">
        <v>122</v>
      </c>
      <c r="P5" s="157" t="s">
        <v>95</v>
      </c>
      <c r="Q5" s="158" t="s">
        <v>122</v>
      </c>
      <c r="R5" s="155" t="s">
        <v>95</v>
      </c>
      <c r="S5" s="159" t="s">
        <v>122</v>
      </c>
      <c r="T5" s="160"/>
      <c r="U5" s="155" t="s">
        <v>95</v>
      </c>
      <c r="V5" s="156" t="s">
        <v>122</v>
      </c>
      <c r="W5" s="155" t="s">
        <v>95</v>
      </c>
      <c r="X5" s="159" t="s">
        <v>122</v>
      </c>
    </row>
    <row r="6" spans="1:25" ht="24.6" customHeight="1">
      <c r="A6" s="161" t="s">
        <v>93</v>
      </c>
      <c r="B6" s="162">
        <f>D6+F6+J6+L6+N6+P6+R6+U6+W6</f>
        <v>1312415121</v>
      </c>
      <c r="C6" s="163">
        <f>B6/B$6*100</f>
        <v>100</v>
      </c>
      <c r="D6" s="162">
        <f>SUM(D7:D13)</f>
        <v>53201542</v>
      </c>
      <c r="E6" s="163">
        <f>D6/D$6*100</f>
        <v>100</v>
      </c>
      <c r="F6" s="162">
        <f>SUM(F7:F13)</f>
        <v>0</v>
      </c>
      <c r="G6" s="163"/>
      <c r="H6" s="187">
        <f>SUM(H7:H13)</f>
        <v>1226280102</v>
      </c>
      <c r="I6" s="163">
        <f>H6/H6*100</f>
        <v>100</v>
      </c>
      <c r="J6" s="162">
        <f>SUM(J7:J13)</f>
        <v>0</v>
      </c>
      <c r="K6" s="164"/>
      <c r="L6" s="162">
        <f>SUM(L7:L13)</f>
        <v>0</v>
      </c>
      <c r="M6" s="165"/>
      <c r="N6" s="162">
        <f>SUM(N7:N13)</f>
        <v>1226280102</v>
      </c>
      <c r="O6" s="164">
        <f>N6/N$6*100</f>
        <v>100</v>
      </c>
      <c r="P6" s="162">
        <f>SUM(P7:P13)</f>
        <v>2293084</v>
      </c>
      <c r="Q6" s="164">
        <f>P7/P6*100</f>
        <v>100</v>
      </c>
      <c r="R6" s="162">
        <f>SUM(R7:R13)</f>
        <v>0</v>
      </c>
      <c r="S6" s="166"/>
      <c r="T6" s="167"/>
      <c r="U6" s="162">
        <f>SUM(U7:U13)</f>
        <v>30640393</v>
      </c>
      <c r="V6" s="163">
        <f>U6/U$6*100</f>
        <v>100</v>
      </c>
      <c r="W6" s="162">
        <f>SUM(W7:W13)</f>
        <v>0</v>
      </c>
      <c r="X6" s="166"/>
    </row>
    <row r="7" spans="1:25" ht="24.6" customHeight="1">
      <c r="A7" s="168" t="s">
        <v>92</v>
      </c>
      <c r="B7" s="96">
        <f>D7+F7+J7+L7+N7+P7+R7+U7+W7</f>
        <v>2293084</v>
      </c>
      <c r="C7" s="164">
        <f>B7/B$6*100</f>
        <v>0.17472246115640419</v>
      </c>
      <c r="D7" s="96">
        <f>'[3]102決算'!$B5</f>
        <v>0</v>
      </c>
      <c r="E7" s="164">
        <f>D7/D$6*100</f>
        <v>0</v>
      </c>
      <c r="F7" s="96">
        <f>'[3]100決算'!$D5</f>
        <v>0</v>
      </c>
      <c r="G7" s="164"/>
      <c r="H7" s="185">
        <f>J7+L7+N7+R7</f>
        <v>0</v>
      </c>
      <c r="I7" s="164"/>
      <c r="J7" s="96">
        <f>'[3]102決算'!$E5</f>
        <v>0</v>
      </c>
      <c r="K7" s="164"/>
      <c r="L7" s="96">
        <f>'[3]102決算'!$F5</f>
        <v>0</v>
      </c>
      <c r="M7" s="165"/>
      <c r="N7" s="96">
        <f>'[3]102決算'!$G5</f>
        <v>0</v>
      </c>
      <c r="O7" s="164">
        <f>N7/N$6*100</f>
        <v>0</v>
      </c>
      <c r="P7" s="96">
        <f>'[3]102決算'!$I5</f>
        <v>2293084</v>
      </c>
      <c r="Q7" s="164">
        <f>P7/P$6*100</f>
        <v>100</v>
      </c>
      <c r="R7" s="96">
        <f>'[3]102決算'!$H5</f>
        <v>0</v>
      </c>
      <c r="S7" s="169"/>
      <c r="T7" s="170"/>
      <c r="U7" s="96">
        <f>'[3]102決算'!$J5</f>
        <v>0</v>
      </c>
      <c r="V7" s="164">
        <f>U7/U$6*100</f>
        <v>0</v>
      </c>
      <c r="W7" s="96">
        <f>'[3]102決算'!$K5</f>
        <v>0</v>
      </c>
      <c r="X7" s="169"/>
    </row>
    <row r="8" spans="1:25" ht="24.6" customHeight="1">
      <c r="A8" s="168" t="s">
        <v>91</v>
      </c>
      <c r="B8" s="96">
        <f>D8+F8+J8+L8+N8+P8+R8+U8+W8</f>
        <v>0</v>
      </c>
      <c r="C8" s="164">
        <f>B8/B$6*100</f>
        <v>0</v>
      </c>
      <c r="D8" s="96">
        <f>'[3]102決算'!$B6</f>
        <v>0</v>
      </c>
      <c r="E8" s="164">
        <f>D8/D$6*100</f>
        <v>0</v>
      </c>
      <c r="F8" s="96">
        <f>'[3]100決算'!$D6</f>
        <v>0</v>
      </c>
      <c r="G8" s="164"/>
      <c r="H8" s="185">
        <f>J8+L8+N8+R8</f>
        <v>0</v>
      </c>
      <c r="I8" s="164"/>
      <c r="J8" s="96">
        <f>'[3]102決算'!$E6</f>
        <v>0</v>
      </c>
      <c r="K8" s="164"/>
      <c r="L8" s="96">
        <f>'[3]102決算'!$F6</f>
        <v>0</v>
      </c>
      <c r="M8" s="165"/>
      <c r="N8" s="96">
        <f>'[3]102決算'!$G6</f>
        <v>0</v>
      </c>
      <c r="O8" s="164">
        <f>N8/N$6*100</f>
        <v>0</v>
      </c>
      <c r="P8" s="96">
        <f>'[3]102決算'!$I6</f>
        <v>0</v>
      </c>
      <c r="Q8" s="164"/>
      <c r="R8" s="96">
        <f>'[3]102決算'!$H6</f>
        <v>0</v>
      </c>
      <c r="S8" s="169"/>
      <c r="T8" s="170"/>
      <c r="U8" s="96">
        <f>'[3]102決算'!$J6</f>
        <v>0</v>
      </c>
      <c r="V8" s="164">
        <f>U8/U$6*100</f>
        <v>0</v>
      </c>
      <c r="W8" s="96">
        <f>'[3]102決算'!$K6</f>
        <v>0</v>
      </c>
      <c r="X8" s="169"/>
    </row>
    <row r="9" spans="1:25" ht="24.6" customHeight="1">
      <c r="A9" s="168" t="s">
        <v>90</v>
      </c>
      <c r="B9" s="96">
        <f>D9+F9+J9+L9+N9+P9+R9+U9+W9</f>
        <v>30640393</v>
      </c>
      <c r="C9" s="164">
        <f>B9/B$6*100</f>
        <v>2.3346571149419115</v>
      </c>
      <c r="D9" s="96">
        <f>'[3]102決算'!$B7</f>
        <v>0</v>
      </c>
      <c r="E9" s="164">
        <f>D9/D$6*100</f>
        <v>0</v>
      </c>
      <c r="F9" s="96">
        <f>'[3]100決算'!$D7</f>
        <v>0</v>
      </c>
      <c r="G9" s="164"/>
      <c r="H9" s="185">
        <f>J9+L9+N9+R9</f>
        <v>0</v>
      </c>
      <c r="I9" s="164"/>
      <c r="J9" s="96">
        <f>'[3]102決算'!$E7</f>
        <v>0</v>
      </c>
      <c r="K9" s="164"/>
      <c r="L9" s="96">
        <f>'[3]102決算'!$F7</f>
        <v>0</v>
      </c>
      <c r="M9" s="165"/>
      <c r="N9" s="96">
        <f>'[3]102決算'!$G7</f>
        <v>0</v>
      </c>
      <c r="O9" s="164">
        <f>N9/N$6*100</f>
        <v>0</v>
      </c>
      <c r="P9" s="96">
        <f>'[3]102決算'!$I7</f>
        <v>0</v>
      </c>
      <c r="Q9" s="164"/>
      <c r="R9" s="96">
        <f>'[3]102決算'!$H7</f>
        <v>0</v>
      </c>
      <c r="S9" s="169"/>
      <c r="T9" s="170"/>
      <c r="U9" s="96">
        <f>'[3]102決算'!$J7</f>
        <v>30640393</v>
      </c>
      <c r="V9" s="164">
        <f>U9/U$6*100</f>
        <v>100</v>
      </c>
      <c r="W9" s="96">
        <f>'[3]102決算'!$K7</f>
        <v>0</v>
      </c>
      <c r="X9" s="169"/>
    </row>
    <row r="10" spans="1:25" ht="24.6" customHeight="1">
      <c r="A10" s="168" t="s">
        <v>89</v>
      </c>
      <c r="B10" s="96">
        <f>D10+F10+J10+L10+N10+P10+R10+U10+W10</f>
        <v>1226280102</v>
      </c>
      <c r="C10" s="164">
        <f>B10/B$6*100</f>
        <v>93.436907452394408</v>
      </c>
      <c r="D10" s="96">
        <f>'[3]102決算'!$B8</f>
        <v>0</v>
      </c>
      <c r="E10" s="164">
        <f>D10/D$6*100</f>
        <v>0</v>
      </c>
      <c r="F10" s="96">
        <f>'[3]100決算'!$D8</f>
        <v>0</v>
      </c>
      <c r="G10" s="164"/>
      <c r="H10" s="185">
        <f>J10+L10+N10+R10</f>
        <v>1226280102</v>
      </c>
      <c r="I10" s="164">
        <f>H10/H6*100</f>
        <v>100</v>
      </c>
      <c r="J10" s="96">
        <f>'[3]102決算'!$E8</f>
        <v>0</v>
      </c>
      <c r="K10" s="164"/>
      <c r="L10" s="96">
        <f>'[3]102決算'!$F8</f>
        <v>0</v>
      </c>
      <c r="M10" s="165"/>
      <c r="N10" s="96">
        <f>'[3]102決算'!$G8</f>
        <v>1226280102</v>
      </c>
      <c r="O10" s="164">
        <f>N10/N$6*100</f>
        <v>100</v>
      </c>
      <c r="P10" s="96">
        <f>'[3]102決算'!$I8</f>
        <v>0</v>
      </c>
      <c r="Q10" s="164"/>
      <c r="R10" s="96">
        <f>'[3]102決算'!$H8</f>
        <v>0</v>
      </c>
      <c r="S10" s="169"/>
      <c r="T10" s="170"/>
      <c r="U10" s="96">
        <f>'[3]102決算'!$J8</f>
        <v>0</v>
      </c>
      <c r="V10" s="164">
        <f>U10/U$6*100</f>
        <v>0</v>
      </c>
      <c r="W10" s="96">
        <f>'[3]102決算'!$K8</f>
        <v>0</v>
      </c>
      <c r="X10" s="169"/>
    </row>
    <row r="11" spans="1:25" ht="24.6" customHeight="1">
      <c r="A11" s="171" t="s">
        <v>88</v>
      </c>
      <c r="B11" s="96">
        <f>D11+F11+J11+L11+N11+P11+R11+U11+W11</f>
        <v>53201542</v>
      </c>
      <c r="C11" s="164">
        <f>B11/B$6*100</f>
        <v>4.0537129715072826</v>
      </c>
      <c r="D11" s="96">
        <f>'[3]102決算'!$B9</f>
        <v>53201542</v>
      </c>
      <c r="E11" s="164">
        <f>D11/D$6*100</f>
        <v>100</v>
      </c>
      <c r="F11" s="96">
        <f>'[3]100決算'!$D9</f>
        <v>0</v>
      </c>
      <c r="G11" s="164"/>
      <c r="H11" s="185">
        <f>J11+L11+N11+R11</f>
        <v>0</v>
      </c>
      <c r="I11" s="164"/>
      <c r="J11" s="96">
        <f>'[3]102決算'!$E9</f>
        <v>0</v>
      </c>
      <c r="K11" s="164"/>
      <c r="L11" s="96">
        <f>'[3]102決算'!$F9</f>
        <v>0</v>
      </c>
      <c r="M11" s="165"/>
      <c r="N11" s="96">
        <f>'[3]102決算'!$G9</f>
        <v>0</v>
      </c>
      <c r="O11" s="164">
        <f>N11/N$6*100</f>
        <v>0</v>
      </c>
      <c r="P11" s="96">
        <f>'[3]102決算'!$I9</f>
        <v>0</v>
      </c>
      <c r="Q11" s="164"/>
      <c r="R11" s="96">
        <f>'[3]102決算'!$H9</f>
        <v>0</v>
      </c>
      <c r="S11" s="169"/>
      <c r="T11" s="170"/>
      <c r="U11" s="96">
        <f>'[3]102決算'!$J9</f>
        <v>0</v>
      </c>
      <c r="V11" s="164">
        <f>U11/U$6*100</f>
        <v>0</v>
      </c>
      <c r="W11" s="96">
        <f>'[3]102決算'!$K9</f>
        <v>0</v>
      </c>
      <c r="X11" s="169"/>
    </row>
    <row r="12" spans="1:25" ht="24.6" customHeight="1">
      <c r="A12" s="168" t="s">
        <v>87</v>
      </c>
      <c r="B12" s="96">
        <f>D12+F12+J12+L12+N12+P12+R12+U12+W12</f>
        <v>0</v>
      </c>
      <c r="C12" s="164">
        <f>B12/B$6*100</f>
        <v>0</v>
      </c>
      <c r="D12" s="96">
        <f>'[3]102決算'!$B10</f>
        <v>0</v>
      </c>
      <c r="E12" s="164">
        <f>D12/D$6*100</f>
        <v>0</v>
      </c>
      <c r="F12" s="96">
        <f>'[3]100決算'!$D10</f>
        <v>0</v>
      </c>
      <c r="G12" s="164"/>
      <c r="H12" s="185">
        <f>J12+L12+N12+R12</f>
        <v>0</v>
      </c>
      <c r="I12" s="164"/>
      <c r="J12" s="96">
        <f>'[3]102決算'!$E10</f>
        <v>0</v>
      </c>
      <c r="K12" s="164"/>
      <c r="L12" s="96">
        <f>'[3]102決算'!$F10</f>
        <v>0</v>
      </c>
      <c r="M12" s="165"/>
      <c r="N12" s="96">
        <f>'[3]102決算'!$G10</f>
        <v>0</v>
      </c>
      <c r="O12" s="164">
        <f>N12/N$6*100</f>
        <v>0</v>
      </c>
      <c r="P12" s="96">
        <f>'[3]102決算'!$I10</f>
        <v>0</v>
      </c>
      <c r="Q12" s="164"/>
      <c r="R12" s="96">
        <f>'[3]102決算'!$H10</f>
        <v>0</v>
      </c>
      <c r="S12" s="169"/>
      <c r="T12" s="170"/>
      <c r="U12" s="96">
        <f>'[3]102決算'!$J10</f>
        <v>0</v>
      </c>
      <c r="V12" s="164">
        <f>U12/U$6*100</f>
        <v>0</v>
      </c>
      <c r="W12" s="96">
        <f>'[3]102決算'!$K10</f>
        <v>0</v>
      </c>
      <c r="X12" s="169"/>
    </row>
    <row r="13" spans="1:25" ht="24.6" customHeight="1">
      <c r="A13" s="168" t="s">
        <v>86</v>
      </c>
      <c r="B13" s="96">
        <f>D13+F13+J13+L13+N13+P13+R13+U13+W13</f>
        <v>0</v>
      </c>
      <c r="C13" s="164">
        <f>B13/B$6*100</f>
        <v>0</v>
      </c>
      <c r="D13" s="96">
        <f>'[3]102決算'!$B11</f>
        <v>0</v>
      </c>
      <c r="E13" s="164">
        <f>D13/D$6*100</f>
        <v>0</v>
      </c>
      <c r="F13" s="96">
        <f>'[3]100決算'!$D11</f>
        <v>0</v>
      </c>
      <c r="G13" s="164"/>
      <c r="H13" s="185">
        <f>J13+L13+N13+R13</f>
        <v>0</v>
      </c>
      <c r="I13" s="164"/>
      <c r="J13" s="96">
        <f>'[3]102決算'!$E11</f>
        <v>0</v>
      </c>
      <c r="K13" s="164"/>
      <c r="L13" s="96">
        <f>'[3]102決算'!$F11</f>
        <v>0</v>
      </c>
      <c r="M13" s="165"/>
      <c r="N13" s="96">
        <f>'[3]102決算'!$G11</f>
        <v>0</v>
      </c>
      <c r="O13" s="164">
        <f>N13/N$6*100</f>
        <v>0</v>
      </c>
      <c r="P13" s="96">
        <f>'[3]102決算'!$I11</f>
        <v>0</v>
      </c>
      <c r="Q13" s="164"/>
      <c r="R13" s="96">
        <f>'[3]102決算'!$H11</f>
        <v>0</v>
      </c>
      <c r="S13" s="169"/>
      <c r="T13" s="170"/>
      <c r="U13" s="96">
        <f>'[3]102決算'!$J11</f>
        <v>0</v>
      </c>
      <c r="V13" s="164">
        <f>U13/U$6*100</f>
        <v>0</v>
      </c>
      <c r="W13" s="96">
        <f>'[3]102決算'!$K11</f>
        <v>0</v>
      </c>
      <c r="X13" s="169"/>
    </row>
    <row r="14" spans="1:25" ht="24.6" customHeight="1">
      <c r="A14" s="168" t="s">
        <v>85</v>
      </c>
      <c r="B14" s="96">
        <f>D14+F14+J14+L14+N14+P14+R14+U14+W14</f>
        <v>830650823</v>
      </c>
      <c r="C14" s="164">
        <f>B14/B$6*100</f>
        <v>63.291774813374765</v>
      </c>
      <c r="D14" s="96">
        <f>SUM(D15:D24)</f>
        <v>55590713</v>
      </c>
      <c r="E14" s="164">
        <f>D14/D$6*100</f>
        <v>104.49079276687129</v>
      </c>
      <c r="F14" s="96">
        <f>SUM(F15:F24)</f>
        <v>0</v>
      </c>
      <c r="G14" s="164"/>
      <c r="H14" s="185">
        <f>SUM(H15:H24)</f>
        <v>732446442</v>
      </c>
      <c r="I14" s="164">
        <f>H14/H6*100</f>
        <v>59.729130465822401</v>
      </c>
      <c r="J14" s="96">
        <f>SUM(J15:J24)</f>
        <v>3975354</v>
      </c>
      <c r="K14" s="164"/>
      <c r="L14" s="96">
        <f>SUM(L15:L24)</f>
        <v>0</v>
      </c>
      <c r="M14" s="165"/>
      <c r="N14" s="96">
        <f>SUM(N15:N24)</f>
        <v>728372005</v>
      </c>
      <c r="O14" s="164">
        <f>N14/N$6*100</f>
        <v>59.396870569135274</v>
      </c>
      <c r="P14" s="96">
        <f>SUM(P15:P24)</f>
        <v>235641</v>
      </c>
      <c r="Q14" s="164">
        <f>P14/P$6*100</f>
        <v>10.276160838416736</v>
      </c>
      <c r="R14" s="96">
        <f>SUM(R15:R24)</f>
        <v>99083</v>
      </c>
      <c r="S14" s="169"/>
      <c r="T14" s="170"/>
      <c r="U14" s="96">
        <f>SUM(U15:U24)</f>
        <v>34618321</v>
      </c>
      <c r="V14" s="164">
        <f>U14/U$6*100</f>
        <v>112.98262721369142</v>
      </c>
      <c r="W14" s="96">
        <f>SUM(W15:W24)</f>
        <v>7759706</v>
      </c>
      <c r="X14" s="169"/>
    </row>
    <row r="15" spans="1:25" ht="24.6" customHeight="1">
      <c r="A15" s="168" t="s">
        <v>84</v>
      </c>
      <c r="B15" s="96">
        <f>D15+F15+J15+L15+N15+P15+R15+U15+W15</f>
        <v>779720</v>
      </c>
      <c r="C15" s="164">
        <f>B15/B$6*100</f>
        <v>5.9411080192819571E-2</v>
      </c>
      <c r="D15" s="96">
        <f>'[3]102決算'!$B13</f>
        <v>0</v>
      </c>
      <c r="E15" s="164">
        <f>D15/D$6*100</f>
        <v>0</v>
      </c>
      <c r="F15" s="96">
        <f>'[3]100決算'!$D13</f>
        <v>0</v>
      </c>
      <c r="G15" s="164"/>
      <c r="H15" s="185">
        <f>J15+L15+N15+R15</f>
        <v>0</v>
      </c>
      <c r="I15" s="164"/>
      <c r="J15" s="96">
        <f>'[3]102決算'!$E13</f>
        <v>0</v>
      </c>
      <c r="K15" s="164"/>
      <c r="L15" s="96">
        <f>'[3]102決算'!$F13</f>
        <v>0</v>
      </c>
      <c r="M15" s="165"/>
      <c r="N15" s="96">
        <f>'[3]102決算'!$G13</f>
        <v>0</v>
      </c>
      <c r="O15" s="164">
        <f>N15/N$6*100</f>
        <v>0</v>
      </c>
      <c r="P15" s="96">
        <f>'[3]102決算'!$I13</f>
        <v>0</v>
      </c>
      <c r="Q15" s="164">
        <f>P15/P$6*100</f>
        <v>0</v>
      </c>
      <c r="R15" s="96">
        <f>'[3]102決算'!$H13</f>
        <v>0</v>
      </c>
      <c r="S15" s="169"/>
      <c r="T15" s="170"/>
      <c r="U15" s="96">
        <f>'[3]102決算'!$J13</f>
        <v>779720</v>
      </c>
      <c r="V15" s="164">
        <f>U15/U$6*100</f>
        <v>2.5447454280367747</v>
      </c>
      <c r="W15" s="96">
        <f>'[3]102決算'!$K13</f>
        <v>0</v>
      </c>
      <c r="X15" s="169"/>
    </row>
    <row r="16" spans="1:25" ht="24.6" customHeight="1">
      <c r="A16" s="168" t="s">
        <v>83</v>
      </c>
      <c r="B16" s="96">
        <f>D16+F16+J16+L16+N16+P16+R16+U16+W16</f>
        <v>7759706</v>
      </c>
      <c r="C16" s="164">
        <f>B16/B$6*100</f>
        <v>0.5912539314609131</v>
      </c>
      <c r="D16" s="96">
        <f>'[3]102決算'!$B14</f>
        <v>0</v>
      </c>
      <c r="E16" s="164">
        <f>D16/D$6*100</f>
        <v>0</v>
      </c>
      <c r="F16" s="96">
        <f>'[3]100決算'!$D14</f>
        <v>0</v>
      </c>
      <c r="G16" s="164"/>
      <c r="H16" s="185">
        <f>J16+L16+N16+R16</f>
        <v>0</v>
      </c>
      <c r="I16" s="164"/>
      <c r="J16" s="96">
        <f>'[3]102決算'!$E14</f>
        <v>0</v>
      </c>
      <c r="K16" s="164"/>
      <c r="L16" s="96">
        <f>'[3]102決算'!$F14</f>
        <v>0</v>
      </c>
      <c r="M16" s="165"/>
      <c r="N16" s="96">
        <f>'[3]102決算'!$G14</f>
        <v>0</v>
      </c>
      <c r="O16" s="164">
        <f>N16/N$6*100</f>
        <v>0</v>
      </c>
      <c r="P16" s="96">
        <f>'[3]102決算'!$I14</f>
        <v>0</v>
      </c>
      <c r="Q16" s="164">
        <f>P16/P$6*100</f>
        <v>0</v>
      </c>
      <c r="R16" s="96">
        <f>'[3]102決算'!$H14</f>
        <v>0</v>
      </c>
      <c r="S16" s="169"/>
      <c r="T16" s="170"/>
      <c r="U16" s="96">
        <f>'[3]102決算'!$J14</f>
        <v>0</v>
      </c>
      <c r="V16" s="164">
        <f>U16/U$6*100</f>
        <v>0</v>
      </c>
      <c r="W16" s="96">
        <f>'[3]102決算'!$K14</f>
        <v>7759706</v>
      </c>
      <c r="X16" s="169"/>
    </row>
    <row r="17" spans="1:24" ht="24.6" customHeight="1">
      <c r="A17" s="168" t="s">
        <v>82</v>
      </c>
      <c r="B17" s="96">
        <f>D17+F17+J17+L17+N17+P17+R17+U17+W17</f>
        <v>727896564</v>
      </c>
      <c r="C17" s="164">
        <f>B17/B$6*100</f>
        <v>55.462372564358773</v>
      </c>
      <c r="D17" s="96">
        <f>'[3]102決算'!$B15</f>
        <v>0</v>
      </c>
      <c r="E17" s="164">
        <f>D17/D$6*100</f>
        <v>0</v>
      </c>
      <c r="F17" s="96">
        <f>'[3]100決算'!$D15</f>
        <v>0</v>
      </c>
      <c r="G17" s="164"/>
      <c r="H17" s="185">
        <f>J17+L17+N17+R17</f>
        <v>727896564</v>
      </c>
      <c r="I17" s="164">
        <f>H17/H6*100</f>
        <v>59.358099573893277</v>
      </c>
      <c r="J17" s="96">
        <f>'[3]102決算'!$E15</f>
        <v>0</v>
      </c>
      <c r="K17" s="164"/>
      <c r="L17" s="96">
        <f>'[3]102決算'!$F15</f>
        <v>0</v>
      </c>
      <c r="M17" s="165"/>
      <c r="N17" s="96">
        <f>'[3]102決算'!$G15</f>
        <v>727797481</v>
      </c>
      <c r="O17" s="164">
        <f>N17/N$6*100</f>
        <v>59.350019609141469</v>
      </c>
      <c r="P17" s="96">
        <f>'[3]102決算'!$I15</f>
        <v>0</v>
      </c>
      <c r="Q17" s="164">
        <f>P17/P$6*100</f>
        <v>0</v>
      </c>
      <c r="R17" s="96">
        <f>'[3]102決算'!$H15</f>
        <v>99083</v>
      </c>
      <c r="S17" s="169"/>
      <c r="T17" s="170"/>
      <c r="U17" s="96">
        <f>'[3]102決算'!$J15</f>
        <v>0</v>
      </c>
      <c r="V17" s="164">
        <f>U17/U$6*100</f>
        <v>0</v>
      </c>
      <c r="W17" s="96">
        <f>'[3]102決算'!$K15</f>
        <v>0</v>
      </c>
      <c r="X17" s="169"/>
    </row>
    <row r="18" spans="1:24" ht="24.6" customHeight="1">
      <c r="A18" s="171" t="s">
        <v>81</v>
      </c>
      <c r="B18" s="96">
        <f>D18+F18+J18+L18+N18+P18+R18+U18+W18</f>
        <v>53038859</v>
      </c>
      <c r="C18" s="164">
        <f>B18/B$6*100</f>
        <v>4.0413172746430126</v>
      </c>
      <c r="D18" s="96">
        <f>'[3]102決算'!$B16</f>
        <v>53038859</v>
      </c>
      <c r="E18" s="164">
        <f>D18/D$6*100</f>
        <v>99.694213750420985</v>
      </c>
      <c r="F18" s="96">
        <f>'[3]100決算'!$D16</f>
        <v>0</v>
      </c>
      <c r="G18" s="164"/>
      <c r="H18" s="185">
        <f>J18+L18+N18+R18</f>
        <v>0</v>
      </c>
      <c r="I18" s="164"/>
      <c r="J18" s="96">
        <f>'[3]102決算'!$E16</f>
        <v>0</v>
      </c>
      <c r="K18" s="164"/>
      <c r="L18" s="96">
        <f>'[3]102決算'!$F16</f>
        <v>0</v>
      </c>
      <c r="M18" s="165"/>
      <c r="N18" s="96">
        <f>'[3]102決算'!$G16</f>
        <v>0</v>
      </c>
      <c r="O18" s="164">
        <f>N18/N$6*100</f>
        <v>0</v>
      </c>
      <c r="P18" s="96">
        <f>'[3]102決算'!$I16</f>
        <v>0</v>
      </c>
      <c r="Q18" s="164">
        <f>P18/P$6*100</f>
        <v>0</v>
      </c>
      <c r="R18" s="96">
        <f>'[3]102決算'!$H16</f>
        <v>0</v>
      </c>
      <c r="S18" s="169"/>
      <c r="T18" s="170"/>
      <c r="U18" s="96">
        <f>'[3]102決算'!$J16</f>
        <v>0</v>
      </c>
      <c r="V18" s="164">
        <f>U18/U$6*100</f>
        <v>0</v>
      </c>
      <c r="W18" s="96">
        <f>'[3]102決算'!$K16</f>
        <v>0</v>
      </c>
      <c r="X18" s="169"/>
    </row>
    <row r="19" spans="1:24" ht="24.6" customHeight="1">
      <c r="A19" s="168" t="s">
        <v>80</v>
      </c>
      <c r="B19" s="96">
        <f>D19+F19+J19+L19+N19+P19+R19+U19+W19</f>
        <v>0</v>
      </c>
      <c r="C19" s="164">
        <f>B19/B$6*100</f>
        <v>0</v>
      </c>
      <c r="D19" s="96">
        <f>'[3]102決算'!$B17</f>
        <v>0</v>
      </c>
      <c r="E19" s="164">
        <f>D19/D$6*100</f>
        <v>0</v>
      </c>
      <c r="F19" s="96">
        <f>'[3]100決算'!$D17</f>
        <v>0</v>
      </c>
      <c r="G19" s="164"/>
      <c r="H19" s="185">
        <f>J19+L19+N19+R19</f>
        <v>0</v>
      </c>
      <c r="I19" s="164"/>
      <c r="J19" s="96">
        <f>'[3]102決算'!$E17</f>
        <v>0</v>
      </c>
      <c r="K19" s="164"/>
      <c r="L19" s="96">
        <f>'[3]102決算'!$F17</f>
        <v>0</v>
      </c>
      <c r="M19" s="165"/>
      <c r="N19" s="96">
        <f>'[3]102決算'!$G17</f>
        <v>0</v>
      </c>
      <c r="O19" s="164">
        <f>N19/N$6*100</f>
        <v>0</v>
      </c>
      <c r="P19" s="96">
        <f>'[3]102決算'!$I17</f>
        <v>0</v>
      </c>
      <c r="Q19" s="164">
        <f>P19/P$6*100</f>
        <v>0</v>
      </c>
      <c r="R19" s="96">
        <f>'[3]102決算'!$H17</f>
        <v>0</v>
      </c>
      <c r="S19" s="169"/>
      <c r="T19" s="170"/>
      <c r="U19" s="96">
        <f>'[3]102決算'!$J17</f>
        <v>0</v>
      </c>
      <c r="V19" s="164">
        <f>U19/U$6*100</f>
        <v>0</v>
      </c>
      <c r="W19" s="96">
        <f>'[3]102決算'!$K17</f>
        <v>0</v>
      </c>
      <c r="X19" s="169"/>
    </row>
    <row r="20" spans="1:24" ht="24.6" customHeight="1">
      <c r="A20" s="168" t="s">
        <v>79</v>
      </c>
      <c r="B20" s="96">
        <f>D20+F20+J20+L20+N20+P20+R20+U20+W20</f>
        <v>0</v>
      </c>
      <c r="C20" s="164">
        <f>B20/B$6*100</f>
        <v>0</v>
      </c>
      <c r="D20" s="96">
        <f>'[3]102決算'!$B18</f>
        <v>0</v>
      </c>
      <c r="E20" s="164">
        <f>D20/D$6*100</f>
        <v>0</v>
      </c>
      <c r="F20" s="96">
        <f>'[3]100決算'!$D18</f>
        <v>0</v>
      </c>
      <c r="G20" s="164"/>
      <c r="H20" s="185">
        <f>J20+L20+N20+R20</f>
        <v>0</v>
      </c>
      <c r="I20" s="164"/>
      <c r="J20" s="96">
        <f>'[3]102決算'!$E18</f>
        <v>0</v>
      </c>
      <c r="K20" s="164"/>
      <c r="L20" s="96">
        <f>'[3]102決算'!$F18</f>
        <v>0</v>
      </c>
      <c r="M20" s="165"/>
      <c r="N20" s="96">
        <f>'[3]102決算'!$G18</f>
        <v>0</v>
      </c>
      <c r="O20" s="164">
        <f>N20/N$6*100</f>
        <v>0</v>
      </c>
      <c r="P20" s="96">
        <f>'[3]102決算'!$I18</f>
        <v>0</v>
      </c>
      <c r="Q20" s="164">
        <f>P20/P$6*100</f>
        <v>0</v>
      </c>
      <c r="R20" s="96">
        <f>'[3]102決算'!$H18</f>
        <v>0</v>
      </c>
      <c r="S20" s="169"/>
      <c r="T20" s="170"/>
      <c r="U20" s="96">
        <f>'[3]102決算'!$J18</f>
        <v>0</v>
      </c>
      <c r="V20" s="164">
        <f>U20/U$6*100</f>
        <v>0</v>
      </c>
      <c r="W20" s="96">
        <f>'[3]102決算'!$K18</f>
        <v>0</v>
      </c>
      <c r="X20" s="169"/>
    </row>
    <row r="21" spans="1:24" ht="24.6" customHeight="1">
      <c r="A21" s="171" t="s">
        <v>78</v>
      </c>
      <c r="B21" s="96">
        <f>D21+F21+J21+L21+N21+P21+R21+U21+W21</f>
        <v>30530655</v>
      </c>
      <c r="C21" s="164">
        <f>B21/B$6*100</f>
        <v>2.3262955837278865</v>
      </c>
      <c r="D21" s="96">
        <f>'[3]102決算'!$B19</f>
        <v>0</v>
      </c>
      <c r="E21" s="164">
        <f>D21/D$6*100</f>
        <v>0</v>
      </c>
      <c r="F21" s="96">
        <f>'[3]100決算'!$D19</f>
        <v>0</v>
      </c>
      <c r="G21" s="164"/>
      <c r="H21" s="185">
        <f>J21+L21+N21+R21</f>
        <v>0</v>
      </c>
      <c r="I21" s="164"/>
      <c r="J21" s="96">
        <f>'[3]102決算'!$E19</f>
        <v>0</v>
      </c>
      <c r="K21" s="164"/>
      <c r="L21" s="96">
        <f>'[3]102決算'!$F19</f>
        <v>0</v>
      </c>
      <c r="M21" s="165"/>
      <c r="N21" s="96">
        <f>'[3]102決算'!$G19</f>
        <v>0</v>
      </c>
      <c r="O21" s="164">
        <f>N21/N$6*100</f>
        <v>0</v>
      </c>
      <c r="P21" s="96">
        <f>'[3]102決算'!$I19</f>
        <v>168691</v>
      </c>
      <c r="Q21" s="164">
        <f>P21/P$6*100</f>
        <v>7.3565120161319859</v>
      </c>
      <c r="R21" s="96">
        <f>'[3]102決算'!$H19</f>
        <v>0</v>
      </c>
      <c r="S21" s="169"/>
      <c r="T21" s="170"/>
      <c r="U21" s="96">
        <f>'[3]102決算'!$J19</f>
        <v>30361964</v>
      </c>
      <c r="V21" s="164">
        <f>U21/U$6*100</f>
        <v>99.09130081980345</v>
      </c>
      <c r="W21" s="96">
        <f>'[3]102決算'!$K19</f>
        <v>0</v>
      </c>
      <c r="X21" s="169"/>
    </row>
    <row r="22" spans="1:24" ht="24.6" customHeight="1">
      <c r="A22" s="172" t="s">
        <v>77</v>
      </c>
      <c r="B22" s="96">
        <f>D22+F22+J22+L22+N22+P22+R22+U22+W22</f>
        <v>9795657</v>
      </c>
      <c r="C22" s="164">
        <f>B22/B$6*100</f>
        <v>0.7463840398711773</v>
      </c>
      <c r="D22" s="96">
        <f>'[3]102決算'!$B20</f>
        <v>2382872</v>
      </c>
      <c r="E22" s="164">
        <f>D22/D$6*100</f>
        <v>4.4789528844859419</v>
      </c>
      <c r="F22" s="96">
        <f>'[3]100決算'!$D20</f>
        <v>0</v>
      </c>
      <c r="G22" s="164"/>
      <c r="H22" s="185">
        <f>J22+L22+N22+R22</f>
        <v>3869198</v>
      </c>
      <c r="I22" s="164">
        <f>H22/H$6*100</f>
        <v>0.31552318215793734</v>
      </c>
      <c r="J22" s="96">
        <f>'[3]102決算'!$E20</f>
        <v>3294674</v>
      </c>
      <c r="K22" s="164"/>
      <c r="L22" s="96">
        <f>'[3]102決算'!$F20</f>
        <v>0</v>
      </c>
      <c r="M22" s="165"/>
      <c r="N22" s="96">
        <f>'[3]102決算'!$G20</f>
        <v>574524</v>
      </c>
      <c r="O22" s="164">
        <f>N22/N$6*100</f>
        <v>4.6850959993804092E-2</v>
      </c>
      <c r="P22" s="96">
        <f>'[3]102決算'!$I20</f>
        <v>66950</v>
      </c>
      <c r="Q22" s="164">
        <f>P22/P$6*100</f>
        <v>2.9196488222847483</v>
      </c>
      <c r="R22" s="96">
        <f>'[3]102決算'!$H20</f>
        <v>0</v>
      </c>
      <c r="S22" s="169"/>
      <c r="T22" s="170"/>
      <c r="U22" s="96">
        <f>'[3]102決算'!$J20</f>
        <v>3476637</v>
      </c>
      <c r="V22" s="164">
        <f>U22/U$6*100</f>
        <v>11.346580965851189</v>
      </c>
      <c r="W22" s="96">
        <f>'[3]102決算'!$K20</f>
        <v>0</v>
      </c>
      <c r="X22" s="169"/>
    </row>
    <row r="23" spans="1:24" ht="24.6" customHeight="1">
      <c r="A23" s="172" t="s">
        <v>76</v>
      </c>
      <c r="B23" s="96">
        <f>D23+F23+J23+L23+N23+P23+R23+U23+W23</f>
        <v>168982</v>
      </c>
      <c r="C23" s="164">
        <f>B23/B$6*100</f>
        <v>1.2875651712336527E-2</v>
      </c>
      <c r="D23" s="96">
        <f>'[3]102決算'!$B21</f>
        <v>168982</v>
      </c>
      <c r="E23" s="164">
        <f>D23/D$6*100</f>
        <v>0.31762613196437051</v>
      </c>
      <c r="F23" s="96">
        <f>'[3]100決算'!$D21</f>
        <v>0</v>
      </c>
      <c r="G23" s="164"/>
      <c r="H23" s="185">
        <f>J23+L23+N23+R23</f>
        <v>0</v>
      </c>
      <c r="I23" s="164"/>
      <c r="J23" s="96">
        <f>'[3]102決算'!$E21</f>
        <v>0</v>
      </c>
      <c r="K23" s="164"/>
      <c r="L23" s="96">
        <f>'[3]102決算'!$F21</f>
        <v>0</v>
      </c>
      <c r="M23" s="165"/>
      <c r="N23" s="96">
        <f>'[3]102決算'!$G21</f>
        <v>0</v>
      </c>
      <c r="O23" s="164">
        <f>N23/N$6*100</f>
        <v>0</v>
      </c>
      <c r="P23" s="96">
        <f>'[3]102決算'!$I21</f>
        <v>0</v>
      </c>
      <c r="Q23" s="164">
        <f>P23/P$6*100</f>
        <v>0</v>
      </c>
      <c r="R23" s="96">
        <f>'[3]102決算'!$H21</f>
        <v>0</v>
      </c>
      <c r="S23" s="169"/>
      <c r="T23" s="170"/>
      <c r="U23" s="96">
        <f>'[3]102決算'!$J21</f>
        <v>0</v>
      </c>
      <c r="V23" s="164">
        <f>U23/U$6*100</f>
        <v>0</v>
      </c>
      <c r="W23" s="96">
        <f>'[3]102決算'!$K21</f>
        <v>0</v>
      </c>
      <c r="X23" s="169"/>
    </row>
    <row r="24" spans="1:24" ht="24.6" customHeight="1">
      <c r="A24" s="172" t="s">
        <v>75</v>
      </c>
      <c r="B24" s="96">
        <f>D24+F24+J24+L24+N24+P24+R24+U24+W24</f>
        <v>680680</v>
      </c>
      <c r="C24" s="164">
        <f>B24/B$6*100</f>
        <v>5.1864687407849511E-2</v>
      </c>
      <c r="D24" s="96">
        <f>'[3]102決算'!$B22</f>
        <v>0</v>
      </c>
      <c r="E24" s="164">
        <f>D24/D$6*100</f>
        <v>0</v>
      </c>
      <c r="F24" s="96">
        <f>'[3]100決算'!$D22</f>
        <v>0</v>
      </c>
      <c r="G24" s="164"/>
      <c r="H24" s="185">
        <f>J24+L24+N24+R24</f>
        <v>680680</v>
      </c>
      <c r="I24" s="164">
        <f>H24/H$6*100</f>
        <v>5.5507709771188962E-2</v>
      </c>
      <c r="J24" s="96">
        <f>'[3]102決算'!$E22</f>
        <v>680680</v>
      </c>
      <c r="K24" s="164"/>
      <c r="L24" s="96">
        <f>'[3]102決算'!$F22</f>
        <v>0</v>
      </c>
      <c r="M24" s="165"/>
      <c r="N24" s="96">
        <f>'[3]102決算'!$G22</f>
        <v>0</v>
      </c>
      <c r="O24" s="164">
        <f>N24/N$6*100</f>
        <v>0</v>
      </c>
      <c r="P24" s="96">
        <f>'[3]102決算'!$I22</f>
        <v>0</v>
      </c>
      <c r="Q24" s="164">
        <f>P24/P$6*100</f>
        <v>0</v>
      </c>
      <c r="R24" s="96">
        <f>'[3]102決算'!$H22</f>
        <v>0</v>
      </c>
      <c r="S24" s="169"/>
      <c r="T24" s="170"/>
      <c r="U24" s="96">
        <f>'[3]102決算'!$J22</f>
        <v>0</v>
      </c>
      <c r="V24" s="164">
        <f>U24/U$6*100</f>
        <v>0</v>
      </c>
      <c r="W24" s="96">
        <f>'[3]102決算'!$K22</f>
        <v>0</v>
      </c>
      <c r="X24" s="169"/>
    </row>
    <row r="25" spans="1:24" ht="24.6" customHeight="1">
      <c r="A25" s="168" t="s">
        <v>74</v>
      </c>
      <c r="B25" s="96">
        <f>D25+F25+J25+L25+N25+P25+R25+U25+W25</f>
        <v>481764298</v>
      </c>
      <c r="C25" s="164">
        <f>B25/B$6*100</f>
        <v>36.708225186625235</v>
      </c>
      <c r="D25" s="96">
        <f>D6-D14</f>
        <v>-2389171</v>
      </c>
      <c r="E25" s="164">
        <f>D25/D$6*100</f>
        <v>-4.4907927668713068</v>
      </c>
      <c r="F25" s="96">
        <f>F6-F14</f>
        <v>0</v>
      </c>
      <c r="G25" s="164"/>
      <c r="H25" s="186">
        <f>H6-H14</f>
        <v>493833660</v>
      </c>
      <c r="I25" s="164">
        <f>H25/H$6*100</f>
        <v>40.270869534177599</v>
      </c>
      <c r="J25" s="96">
        <f>J6-J14</f>
        <v>-3975354</v>
      </c>
      <c r="K25" s="164"/>
      <c r="L25" s="96">
        <f>L6-L14</f>
        <v>0</v>
      </c>
      <c r="M25" s="165"/>
      <c r="N25" s="96">
        <f>N6-N14</f>
        <v>497908097</v>
      </c>
      <c r="O25" s="164">
        <f>N25/N$6*100</f>
        <v>40.603129430864726</v>
      </c>
      <c r="P25" s="96">
        <f>P6-P14</f>
        <v>2057443</v>
      </c>
      <c r="Q25" s="164">
        <f>P25/P$6*100</f>
        <v>89.723839161583257</v>
      </c>
      <c r="R25" s="96">
        <f>R6-R14</f>
        <v>-99083</v>
      </c>
      <c r="S25" s="169"/>
      <c r="T25" s="170"/>
      <c r="U25" s="96">
        <f>U6-U14</f>
        <v>-3977928</v>
      </c>
      <c r="V25" s="164">
        <f>U25/U$6*100</f>
        <v>-12.982627213691417</v>
      </c>
      <c r="W25" s="96">
        <f>W6-W14</f>
        <v>-7759706</v>
      </c>
      <c r="X25" s="169"/>
    </row>
    <row r="26" spans="1:24" ht="24.6" customHeight="1">
      <c r="A26" s="168" t="s">
        <v>73</v>
      </c>
      <c r="B26" s="96">
        <f>D26+F26+J26+L26+N26+P26+R26+U26+W26</f>
        <v>7703890616</v>
      </c>
      <c r="C26" s="164">
        <f>B26/B$6*100</f>
        <v>587.00105574294128</v>
      </c>
      <c r="D26" s="96">
        <f>D27+D28</f>
        <v>6682114</v>
      </c>
      <c r="E26" s="164">
        <f>D26/D$6*100</f>
        <v>12.56000061050862</v>
      </c>
      <c r="F26" s="96">
        <f>F27+F28</f>
        <v>0</v>
      </c>
      <c r="G26" s="164"/>
      <c r="H26" s="185">
        <f>SUM(H27:H28)</f>
        <v>7693293003</v>
      </c>
      <c r="I26" s="164">
        <f>H26/H$6*100</f>
        <v>627.36833048604751</v>
      </c>
      <c r="J26" s="96">
        <f>J27+J28</f>
        <v>7114267814</v>
      </c>
      <c r="K26" s="164"/>
      <c r="L26" s="96">
        <f>L27+L28</f>
        <v>503126704</v>
      </c>
      <c r="M26" s="165"/>
      <c r="N26" s="96">
        <f>N27+N28</f>
        <v>75127482</v>
      </c>
      <c r="O26" s="164">
        <f>N26/N$6*100</f>
        <v>6.1264536444382429</v>
      </c>
      <c r="P26" s="96">
        <f>P27+P28</f>
        <v>63930</v>
      </c>
      <c r="Q26" s="164">
        <f>P26/P$6*100</f>
        <v>2.7879484571869151</v>
      </c>
      <c r="R26" s="96">
        <f>R27+R28</f>
        <v>771003</v>
      </c>
      <c r="S26" s="169"/>
      <c r="T26" s="170"/>
      <c r="U26" s="96">
        <f>U27+U28</f>
        <v>215930</v>
      </c>
      <c r="V26" s="164">
        <f>U26/U$6*100</f>
        <v>0.70472333693631151</v>
      </c>
      <c r="W26" s="96">
        <f>W27+W28</f>
        <v>3635639</v>
      </c>
      <c r="X26" s="169"/>
    </row>
    <row r="27" spans="1:24" ht="24.6" customHeight="1">
      <c r="A27" s="168" t="s">
        <v>72</v>
      </c>
      <c r="B27" s="96">
        <f>D27+F27+J27+L27+N27+P27+R27+U27+W27</f>
        <v>63688153</v>
      </c>
      <c r="C27" s="164">
        <f>B27/B$6*100</f>
        <v>4.852744530364185</v>
      </c>
      <c r="D27" s="96">
        <f>'[3]102決算'!$B25</f>
        <v>405358</v>
      </c>
      <c r="E27" s="164">
        <f>D27/D$6*100</f>
        <v>0.76192904333487177</v>
      </c>
      <c r="F27" s="96">
        <f>'[3]100決算'!$D25</f>
        <v>0</v>
      </c>
      <c r="G27" s="164"/>
      <c r="H27" s="185">
        <f>J27+L27+N27+R27</f>
        <v>63134172</v>
      </c>
      <c r="I27" s="164">
        <f>H27/H$6*100</f>
        <v>5.1484299465539234</v>
      </c>
      <c r="J27" s="96">
        <f>'[3]102決算'!$E25</f>
        <v>2979647</v>
      </c>
      <c r="K27" s="164"/>
      <c r="L27" s="96">
        <f>'[3]102決算'!$F25</f>
        <v>245227</v>
      </c>
      <c r="M27" s="165"/>
      <c r="N27" s="96">
        <f>'[3]102決算'!$G25</f>
        <v>59138295</v>
      </c>
      <c r="O27" s="164">
        <f>N27/N$6*100</f>
        <v>4.822576416558376</v>
      </c>
      <c r="P27" s="96">
        <f>'[3]102決算'!$I25</f>
        <v>11300</v>
      </c>
      <c r="Q27" s="164">
        <f>P27/P$6*100</f>
        <v>0.4927861343064624</v>
      </c>
      <c r="R27" s="96">
        <f>'[3]102決算'!$H25</f>
        <v>771003</v>
      </c>
      <c r="S27" s="169"/>
      <c r="T27" s="170"/>
      <c r="U27" s="96">
        <f>'[3]102決算'!$J25</f>
        <v>113977</v>
      </c>
      <c r="V27" s="164">
        <f>U27/U$6*100</f>
        <v>0.37198282672157629</v>
      </c>
      <c r="W27" s="96">
        <f>'[3]102決算'!$K25</f>
        <v>23346</v>
      </c>
      <c r="X27" s="169"/>
    </row>
    <row r="28" spans="1:24" ht="24.6" customHeight="1">
      <c r="A28" s="168" t="s">
        <v>71</v>
      </c>
      <c r="B28" s="96">
        <f>D28+F28+J28+L28+N28+P28+R28+U28+W28</f>
        <v>7640202463</v>
      </c>
      <c r="C28" s="164">
        <f>B28/B$6*100</f>
        <v>582.14831121257703</v>
      </c>
      <c r="D28" s="96">
        <f>'[3]102決算'!$B26</f>
        <v>6276756</v>
      </c>
      <c r="E28" s="164">
        <f>D28/D$6*100</f>
        <v>11.798071567173748</v>
      </c>
      <c r="F28" s="96">
        <f>'[3]100決算'!$D26</f>
        <v>0</v>
      </c>
      <c r="G28" s="164"/>
      <c r="H28" s="185">
        <f>J28+L28+N28+R28</f>
        <v>7630158831</v>
      </c>
      <c r="I28" s="164">
        <f>H28/H$6*100</f>
        <v>622.21990053949355</v>
      </c>
      <c r="J28" s="96">
        <f>'[3]102決算'!$E26</f>
        <v>7111288167</v>
      </c>
      <c r="K28" s="164"/>
      <c r="L28" s="96">
        <f>'[3]102決算'!$F26</f>
        <v>502881477</v>
      </c>
      <c r="M28" s="165"/>
      <c r="N28" s="96">
        <f>'[3]102決算'!$G26</f>
        <v>15989187</v>
      </c>
      <c r="O28" s="164">
        <f>N28/N$6*100</f>
        <v>1.3038772278798665</v>
      </c>
      <c r="P28" s="96">
        <f>'[3]102決算'!$I26</f>
        <v>52630</v>
      </c>
      <c r="Q28" s="164">
        <f>P28/P$6*100</f>
        <v>2.295162322880453</v>
      </c>
      <c r="R28" s="96">
        <f>'[3]102決算'!$H26</f>
        <v>0</v>
      </c>
      <c r="S28" s="169"/>
      <c r="T28" s="170"/>
      <c r="U28" s="96">
        <f>'[3]102決算'!$J26</f>
        <v>101953</v>
      </c>
      <c r="V28" s="164">
        <f>U28/U$6*100</f>
        <v>0.33274051021473516</v>
      </c>
      <c r="W28" s="96">
        <f>'[3]102決算'!$K26</f>
        <v>3612293</v>
      </c>
      <c r="X28" s="169"/>
    </row>
    <row r="29" spans="1:24" ht="24.6" customHeight="1">
      <c r="A29" s="168" t="s">
        <v>70</v>
      </c>
      <c r="B29" s="96">
        <f>D29+F29+J29+L29+N29+P29+R29+U29+W29</f>
        <v>5719146</v>
      </c>
      <c r="C29" s="164">
        <f>B29/B$6*100</f>
        <v>0.43577263843487829</v>
      </c>
      <c r="D29" s="96">
        <f>D30+D31</f>
        <v>312059</v>
      </c>
      <c r="E29" s="164">
        <f>D29/D$6*100</f>
        <v>0.58656006624770385</v>
      </c>
      <c r="F29" s="96">
        <f>F30+F31</f>
        <v>0</v>
      </c>
      <c r="G29" s="164"/>
      <c r="H29" s="185">
        <f>SUM(H30:H31)</f>
        <v>5407087</v>
      </c>
      <c r="I29" s="164">
        <f>H29/H$6*100</f>
        <v>0.44093408929830291</v>
      </c>
      <c r="J29" s="96">
        <f>J30+J31</f>
        <v>5407087</v>
      </c>
      <c r="K29" s="164"/>
      <c r="L29" s="96">
        <f>L30+L31</f>
        <v>0</v>
      </c>
      <c r="M29" s="165"/>
      <c r="N29" s="96">
        <f>N30+N31</f>
        <v>0</v>
      </c>
      <c r="O29" s="164">
        <f>N29/N$6*100</f>
        <v>0</v>
      </c>
      <c r="P29" s="96">
        <f>P30+P31</f>
        <v>0</v>
      </c>
      <c r="Q29" s="164">
        <f>P29/P$6*100</f>
        <v>0</v>
      </c>
      <c r="R29" s="96">
        <f>R30+R31</f>
        <v>0</v>
      </c>
      <c r="S29" s="169"/>
      <c r="T29" s="170"/>
      <c r="U29" s="96">
        <f>U30+U31</f>
        <v>0</v>
      </c>
      <c r="V29" s="164">
        <f>U29/U$6*100</f>
        <v>0</v>
      </c>
      <c r="W29" s="96">
        <f>W30+W31</f>
        <v>0</v>
      </c>
      <c r="X29" s="169"/>
    </row>
    <row r="30" spans="1:24" ht="24.6" customHeight="1">
      <c r="A30" s="168" t="s">
        <v>69</v>
      </c>
      <c r="B30" s="96">
        <f>D30+F30+J30+L30+N30+P30+R30+U30+W30</f>
        <v>0</v>
      </c>
      <c r="C30" s="164">
        <f>B30/B$6*100</f>
        <v>0</v>
      </c>
      <c r="D30" s="96">
        <f>'[3]102決算'!$B28</f>
        <v>0</v>
      </c>
      <c r="E30" s="164">
        <f>D30/D$6*100</f>
        <v>0</v>
      </c>
      <c r="F30" s="96">
        <f>'[3]100決算'!$D28</f>
        <v>0</v>
      </c>
      <c r="G30" s="164"/>
      <c r="H30" s="185">
        <f>J30+L30+N30+R30</f>
        <v>0</v>
      </c>
      <c r="I30" s="164">
        <f>H30/H$6*100</f>
        <v>0</v>
      </c>
      <c r="J30" s="96">
        <f>'[3]102決算'!$E28</f>
        <v>0</v>
      </c>
      <c r="K30" s="164"/>
      <c r="L30" s="96">
        <f>'[3]102決算'!$F28</f>
        <v>0</v>
      </c>
      <c r="M30" s="165"/>
      <c r="N30" s="96">
        <f>'[3]102決算'!$G28</f>
        <v>0</v>
      </c>
      <c r="O30" s="164">
        <f>N30/N$6*100</f>
        <v>0</v>
      </c>
      <c r="P30" s="96">
        <f>'[3]102決算'!$I28</f>
        <v>0</v>
      </c>
      <c r="Q30" s="164">
        <f>P30/P$6*100</f>
        <v>0</v>
      </c>
      <c r="R30" s="96">
        <f>'[3]102決算'!$H28</f>
        <v>0</v>
      </c>
      <c r="S30" s="169"/>
      <c r="T30" s="170"/>
      <c r="U30" s="96">
        <f>'[3]102決算'!$J28</f>
        <v>0</v>
      </c>
      <c r="V30" s="164">
        <f>U30/U$6*100</f>
        <v>0</v>
      </c>
      <c r="W30" s="96">
        <f>'[3]102決算'!$K28</f>
        <v>0</v>
      </c>
      <c r="X30" s="169"/>
    </row>
    <row r="31" spans="1:24" ht="24.6" customHeight="1">
      <c r="A31" s="168" t="s">
        <v>68</v>
      </c>
      <c r="B31" s="96">
        <f>D31+F31+J31+L31+N31+P31+R31+U31+W31</f>
        <v>5719146</v>
      </c>
      <c r="C31" s="164">
        <f>B31/B$6*100</f>
        <v>0.43577263843487829</v>
      </c>
      <c r="D31" s="96">
        <f>'[3]102決算'!$B29</f>
        <v>312059</v>
      </c>
      <c r="E31" s="164">
        <f>D31/D$6*100</f>
        <v>0.58656006624770385</v>
      </c>
      <c r="F31" s="96">
        <f>'[3]100決算'!$D29</f>
        <v>0</v>
      </c>
      <c r="G31" s="164"/>
      <c r="H31" s="185">
        <f>J31+L31+N31+R31</f>
        <v>5407087</v>
      </c>
      <c r="I31" s="164">
        <f>H31/H$6*100</f>
        <v>0.44093408929830291</v>
      </c>
      <c r="J31" s="96">
        <f>'[3]102決算'!$E29</f>
        <v>5407087</v>
      </c>
      <c r="K31" s="164"/>
      <c r="L31" s="96">
        <f>'[3]102決算'!$F29</f>
        <v>0</v>
      </c>
      <c r="M31" s="165"/>
      <c r="N31" s="96">
        <f>'[3]102決算'!$G29</f>
        <v>0</v>
      </c>
      <c r="O31" s="164">
        <f>N31/N$6*100</f>
        <v>0</v>
      </c>
      <c r="P31" s="96">
        <f>'[3]102決算'!$I29</f>
        <v>0</v>
      </c>
      <c r="Q31" s="164">
        <f>P31/P$6*100</f>
        <v>0</v>
      </c>
      <c r="R31" s="96">
        <f>'[3]102決算'!$H29</f>
        <v>0</v>
      </c>
      <c r="S31" s="169"/>
      <c r="T31" s="170"/>
      <c r="U31" s="96">
        <f>'[3]102決算'!$J29</f>
        <v>0</v>
      </c>
      <c r="V31" s="164">
        <f>U31/U$6*100</f>
        <v>0</v>
      </c>
      <c r="W31" s="96">
        <f>'[3]102決算'!$K29</f>
        <v>0</v>
      </c>
      <c r="X31" s="169"/>
    </row>
    <row r="32" spans="1:24" ht="24.6" customHeight="1">
      <c r="A32" s="168" t="s">
        <v>123</v>
      </c>
      <c r="B32" s="96">
        <f>D32+F32+J32+L32+N32+P32+R32+U32+W32</f>
        <v>7698171470</v>
      </c>
      <c r="C32" s="164">
        <f>B32/B$6*100</f>
        <v>586.56528310450642</v>
      </c>
      <c r="D32" s="96">
        <f>D26-D29</f>
        <v>6370055</v>
      </c>
      <c r="E32" s="164">
        <f>D32/D$6*100</f>
        <v>11.973440544260916</v>
      </c>
      <c r="F32" s="96">
        <f>F26-F29</f>
        <v>0</v>
      </c>
      <c r="G32" s="164"/>
      <c r="H32" s="96">
        <f>H26-H29</f>
        <v>7687885916</v>
      </c>
      <c r="I32" s="164">
        <f>H32/H$6*100</f>
        <v>626.92739639674915</v>
      </c>
      <c r="J32" s="96">
        <f>J26-J29</f>
        <v>7108860727</v>
      </c>
      <c r="K32" s="164"/>
      <c r="L32" s="96">
        <f>L26-L29</f>
        <v>503126704</v>
      </c>
      <c r="M32" s="165"/>
      <c r="N32" s="96">
        <f>N26-N29</f>
        <v>75127482</v>
      </c>
      <c r="O32" s="164">
        <f>N32/N$6*100</f>
        <v>6.1264536444382429</v>
      </c>
      <c r="P32" s="96">
        <f>P26-P29</f>
        <v>63930</v>
      </c>
      <c r="Q32" s="164">
        <f>P32/P$6*100</f>
        <v>2.7879484571869151</v>
      </c>
      <c r="R32" s="96">
        <f>R26-R29</f>
        <v>771003</v>
      </c>
      <c r="S32" s="169"/>
      <c r="T32" s="170"/>
      <c r="U32" s="96">
        <f>U26-U29</f>
        <v>215930</v>
      </c>
      <c r="V32" s="164">
        <f>U32/U$6*100</f>
        <v>0.70472333693631151</v>
      </c>
      <c r="W32" s="96">
        <f>W26-W29</f>
        <v>3635639</v>
      </c>
      <c r="X32" s="169"/>
    </row>
    <row r="33" spans="1:24" ht="24.6" customHeight="1" thickBot="1">
      <c r="A33" s="173" t="s">
        <v>124</v>
      </c>
      <c r="B33" s="93">
        <f>D33+F33+J33+L33+N33+P33+R33+U33+W33</f>
        <v>8179935768</v>
      </c>
      <c r="C33" s="174">
        <f>B33/B$6*100</f>
        <v>623.27350829113163</v>
      </c>
      <c r="D33" s="93">
        <f>D25+D32</f>
        <v>3980884</v>
      </c>
      <c r="E33" s="174">
        <f>D33/D$6*100</f>
        <v>7.4826477773896105</v>
      </c>
      <c r="F33" s="93">
        <f>F25+F32</f>
        <v>0</v>
      </c>
      <c r="G33" s="174"/>
      <c r="H33" s="93">
        <f>H25+H32</f>
        <v>8181719576</v>
      </c>
      <c r="I33" s="184">
        <f>H33/H$6*100</f>
        <v>667.19826593092671</v>
      </c>
      <c r="J33" s="93">
        <f>J25+J32</f>
        <v>7104885373</v>
      </c>
      <c r="K33" s="174"/>
      <c r="L33" s="93">
        <f>L25+L32</f>
        <v>503126704</v>
      </c>
      <c r="M33" s="175"/>
      <c r="N33" s="93">
        <f>N25+N32</f>
        <v>573035579</v>
      </c>
      <c r="O33" s="174">
        <f>N33/N$6*100</f>
        <v>46.729583075302969</v>
      </c>
      <c r="P33" s="93">
        <f>P25+P32</f>
        <v>2121373</v>
      </c>
      <c r="Q33" s="174">
        <f>P33/P$6*100</f>
        <v>92.511787618770185</v>
      </c>
      <c r="R33" s="93">
        <f>R25+R32</f>
        <v>671920</v>
      </c>
      <c r="S33" s="176"/>
      <c r="T33" s="177"/>
      <c r="U33" s="93">
        <f>U25+U32</f>
        <v>-3761998</v>
      </c>
      <c r="V33" s="174">
        <f>U33/U$6*100</f>
        <v>-12.277903876755106</v>
      </c>
      <c r="W33" s="93">
        <f>W25+W32</f>
        <v>-4124067</v>
      </c>
      <c r="X33" s="176"/>
    </row>
    <row r="34" spans="1:24">
      <c r="A34" s="178"/>
      <c r="B34" s="178"/>
      <c r="C34" s="141"/>
      <c r="D34" s="178"/>
      <c r="E34" s="179"/>
      <c r="F34" s="178"/>
      <c r="G34" s="141"/>
      <c r="H34" s="183"/>
      <c r="I34" s="141"/>
      <c r="J34" s="178"/>
      <c r="K34" s="179"/>
      <c r="L34" s="178"/>
      <c r="M34" s="141"/>
      <c r="N34" s="141"/>
      <c r="O34" s="141"/>
      <c r="P34" s="178"/>
      <c r="Q34" s="141"/>
      <c r="R34" s="141"/>
      <c r="S34" s="141"/>
      <c r="T34" s="178"/>
      <c r="W34" s="180"/>
      <c r="X34" s="180"/>
    </row>
  </sheetData>
  <mergeCells count="23">
    <mergeCell ref="A4:A5"/>
    <mergeCell ref="D4:E4"/>
    <mergeCell ref="F4:G4"/>
    <mergeCell ref="B4:C4"/>
    <mergeCell ref="F3:G3"/>
    <mergeCell ref="J4:K4"/>
    <mergeCell ref="L4:M4"/>
    <mergeCell ref="N4:O4"/>
    <mergeCell ref="U4:V4"/>
    <mergeCell ref="T3:V3"/>
    <mergeCell ref="R4:S4"/>
    <mergeCell ref="P4:Q4"/>
    <mergeCell ref="H4:I4"/>
    <mergeCell ref="T1:X1"/>
    <mergeCell ref="T2:V2"/>
    <mergeCell ref="W4:X4"/>
    <mergeCell ref="W3:X3"/>
    <mergeCell ref="W2:X2"/>
    <mergeCell ref="I1:P1"/>
    <mergeCell ref="I2:P2"/>
    <mergeCell ref="I3:P3"/>
    <mergeCell ref="R2:S2"/>
    <mergeCell ref="R3:S3"/>
  </mergeCells>
  <phoneticPr fontId="3" type="noConversion"/>
  <printOptions horizontalCentered="1" verticalCentered="1" gridLinesSet="0"/>
  <pageMargins left="0.59055118110236227" right="0.59055118110236227" top="0.39370078740157483" bottom="0.39370078740157483" header="0.23622047244094491" footer="0.19685039370078741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2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IV65536"/>
    </sheetView>
  </sheetViews>
  <sheetFormatPr defaultRowHeight="16.5"/>
  <cols>
    <col min="1" max="1" width="33.125" style="203" customWidth="1"/>
    <col min="2" max="6" width="14.125" style="203" customWidth="1"/>
    <col min="7" max="11" width="15.625" style="203" customWidth="1"/>
    <col min="12" max="12" width="10.625" style="203" customWidth="1"/>
    <col min="13" max="13" width="15.625" style="203" customWidth="1"/>
    <col min="14" max="256" width="9" style="203"/>
    <col min="257" max="257" width="33.125" style="203" customWidth="1"/>
    <col min="258" max="262" width="14.125" style="203" customWidth="1"/>
    <col min="263" max="267" width="15.625" style="203" customWidth="1"/>
    <col min="268" max="268" width="10.625" style="203" customWidth="1"/>
    <col min="269" max="269" width="15.625" style="203" customWidth="1"/>
    <col min="270" max="512" width="9" style="203"/>
    <col min="513" max="513" width="33.125" style="203" customWidth="1"/>
    <col min="514" max="518" width="14.125" style="203" customWidth="1"/>
    <col min="519" max="523" width="15.625" style="203" customWidth="1"/>
    <col min="524" max="524" width="10.625" style="203" customWidth="1"/>
    <col min="525" max="525" width="15.625" style="203" customWidth="1"/>
    <col min="526" max="768" width="9" style="203"/>
    <col min="769" max="769" width="33.125" style="203" customWidth="1"/>
    <col min="770" max="774" width="14.125" style="203" customWidth="1"/>
    <col min="775" max="779" width="15.625" style="203" customWidth="1"/>
    <col min="780" max="780" width="10.625" style="203" customWidth="1"/>
    <col min="781" max="781" width="15.625" style="203" customWidth="1"/>
    <col min="782" max="1024" width="9" style="203"/>
    <col min="1025" max="1025" width="33.125" style="203" customWidth="1"/>
    <col min="1026" max="1030" width="14.125" style="203" customWidth="1"/>
    <col min="1031" max="1035" width="15.625" style="203" customWidth="1"/>
    <col min="1036" max="1036" width="10.625" style="203" customWidth="1"/>
    <col min="1037" max="1037" width="15.625" style="203" customWidth="1"/>
    <col min="1038" max="1280" width="9" style="203"/>
    <col min="1281" max="1281" width="33.125" style="203" customWidth="1"/>
    <col min="1282" max="1286" width="14.125" style="203" customWidth="1"/>
    <col min="1287" max="1291" width="15.625" style="203" customWidth="1"/>
    <col min="1292" max="1292" width="10.625" style="203" customWidth="1"/>
    <col min="1293" max="1293" width="15.625" style="203" customWidth="1"/>
    <col min="1294" max="1536" width="9" style="203"/>
    <col min="1537" max="1537" width="33.125" style="203" customWidth="1"/>
    <col min="1538" max="1542" width="14.125" style="203" customWidth="1"/>
    <col min="1543" max="1547" width="15.625" style="203" customWidth="1"/>
    <col min="1548" max="1548" width="10.625" style="203" customWidth="1"/>
    <col min="1549" max="1549" width="15.625" style="203" customWidth="1"/>
    <col min="1550" max="1792" width="9" style="203"/>
    <col min="1793" max="1793" width="33.125" style="203" customWidth="1"/>
    <col min="1794" max="1798" width="14.125" style="203" customWidth="1"/>
    <col min="1799" max="1803" width="15.625" style="203" customWidth="1"/>
    <col min="1804" max="1804" width="10.625" style="203" customWidth="1"/>
    <col min="1805" max="1805" width="15.625" style="203" customWidth="1"/>
    <col min="1806" max="2048" width="9" style="203"/>
    <col min="2049" max="2049" width="33.125" style="203" customWidth="1"/>
    <col min="2050" max="2054" width="14.125" style="203" customWidth="1"/>
    <col min="2055" max="2059" width="15.625" style="203" customWidth="1"/>
    <col min="2060" max="2060" width="10.625" style="203" customWidth="1"/>
    <col min="2061" max="2061" width="15.625" style="203" customWidth="1"/>
    <col min="2062" max="2304" width="9" style="203"/>
    <col min="2305" max="2305" width="33.125" style="203" customWidth="1"/>
    <col min="2306" max="2310" width="14.125" style="203" customWidth="1"/>
    <col min="2311" max="2315" width="15.625" style="203" customWidth="1"/>
    <col min="2316" max="2316" width="10.625" style="203" customWidth="1"/>
    <col min="2317" max="2317" width="15.625" style="203" customWidth="1"/>
    <col min="2318" max="2560" width="9" style="203"/>
    <col min="2561" max="2561" width="33.125" style="203" customWidth="1"/>
    <col min="2562" max="2566" width="14.125" style="203" customWidth="1"/>
    <col min="2567" max="2571" width="15.625" style="203" customWidth="1"/>
    <col min="2572" max="2572" width="10.625" style="203" customWidth="1"/>
    <col min="2573" max="2573" width="15.625" style="203" customWidth="1"/>
    <col min="2574" max="2816" width="9" style="203"/>
    <col min="2817" max="2817" width="33.125" style="203" customWidth="1"/>
    <col min="2818" max="2822" width="14.125" style="203" customWidth="1"/>
    <col min="2823" max="2827" width="15.625" style="203" customWidth="1"/>
    <col min="2828" max="2828" width="10.625" style="203" customWidth="1"/>
    <col min="2829" max="2829" width="15.625" style="203" customWidth="1"/>
    <col min="2830" max="3072" width="9" style="203"/>
    <col min="3073" max="3073" width="33.125" style="203" customWidth="1"/>
    <col min="3074" max="3078" width="14.125" style="203" customWidth="1"/>
    <col min="3079" max="3083" width="15.625" style="203" customWidth="1"/>
    <col min="3084" max="3084" width="10.625" style="203" customWidth="1"/>
    <col min="3085" max="3085" width="15.625" style="203" customWidth="1"/>
    <col min="3086" max="3328" width="9" style="203"/>
    <col min="3329" max="3329" width="33.125" style="203" customWidth="1"/>
    <col min="3330" max="3334" width="14.125" style="203" customWidth="1"/>
    <col min="3335" max="3339" width="15.625" style="203" customWidth="1"/>
    <col min="3340" max="3340" width="10.625" style="203" customWidth="1"/>
    <col min="3341" max="3341" width="15.625" style="203" customWidth="1"/>
    <col min="3342" max="3584" width="9" style="203"/>
    <col min="3585" max="3585" width="33.125" style="203" customWidth="1"/>
    <col min="3586" max="3590" width="14.125" style="203" customWidth="1"/>
    <col min="3591" max="3595" width="15.625" style="203" customWidth="1"/>
    <col min="3596" max="3596" width="10.625" style="203" customWidth="1"/>
    <col min="3597" max="3597" width="15.625" style="203" customWidth="1"/>
    <col min="3598" max="3840" width="9" style="203"/>
    <col min="3841" max="3841" width="33.125" style="203" customWidth="1"/>
    <col min="3842" max="3846" width="14.125" style="203" customWidth="1"/>
    <col min="3847" max="3851" width="15.625" style="203" customWidth="1"/>
    <col min="3852" max="3852" width="10.625" style="203" customWidth="1"/>
    <col min="3853" max="3853" width="15.625" style="203" customWidth="1"/>
    <col min="3854" max="4096" width="9" style="203"/>
    <col min="4097" max="4097" width="33.125" style="203" customWidth="1"/>
    <col min="4098" max="4102" width="14.125" style="203" customWidth="1"/>
    <col min="4103" max="4107" width="15.625" style="203" customWidth="1"/>
    <col min="4108" max="4108" width="10.625" style="203" customWidth="1"/>
    <col min="4109" max="4109" width="15.625" style="203" customWidth="1"/>
    <col min="4110" max="4352" width="9" style="203"/>
    <col min="4353" max="4353" width="33.125" style="203" customWidth="1"/>
    <col min="4354" max="4358" width="14.125" style="203" customWidth="1"/>
    <col min="4359" max="4363" width="15.625" style="203" customWidth="1"/>
    <col min="4364" max="4364" width="10.625" style="203" customWidth="1"/>
    <col min="4365" max="4365" width="15.625" style="203" customWidth="1"/>
    <col min="4366" max="4608" width="9" style="203"/>
    <col min="4609" max="4609" width="33.125" style="203" customWidth="1"/>
    <col min="4610" max="4614" width="14.125" style="203" customWidth="1"/>
    <col min="4615" max="4619" width="15.625" style="203" customWidth="1"/>
    <col min="4620" max="4620" width="10.625" style="203" customWidth="1"/>
    <col min="4621" max="4621" width="15.625" style="203" customWidth="1"/>
    <col min="4622" max="4864" width="9" style="203"/>
    <col min="4865" max="4865" width="33.125" style="203" customWidth="1"/>
    <col min="4866" max="4870" width="14.125" style="203" customWidth="1"/>
    <col min="4871" max="4875" width="15.625" style="203" customWidth="1"/>
    <col min="4876" max="4876" width="10.625" style="203" customWidth="1"/>
    <col min="4877" max="4877" width="15.625" style="203" customWidth="1"/>
    <col min="4878" max="5120" width="9" style="203"/>
    <col min="5121" max="5121" width="33.125" style="203" customWidth="1"/>
    <col min="5122" max="5126" width="14.125" style="203" customWidth="1"/>
    <col min="5127" max="5131" width="15.625" style="203" customWidth="1"/>
    <col min="5132" max="5132" width="10.625" style="203" customWidth="1"/>
    <col min="5133" max="5133" width="15.625" style="203" customWidth="1"/>
    <col min="5134" max="5376" width="9" style="203"/>
    <col min="5377" max="5377" width="33.125" style="203" customWidth="1"/>
    <col min="5378" max="5382" width="14.125" style="203" customWidth="1"/>
    <col min="5383" max="5387" width="15.625" style="203" customWidth="1"/>
    <col min="5388" max="5388" width="10.625" style="203" customWidth="1"/>
    <col min="5389" max="5389" width="15.625" style="203" customWidth="1"/>
    <col min="5390" max="5632" width="9" style="203"/>
    <col min="5633" max="5633" width="33.125" style="203" customWidth="1"/>
    <col min="5634" max="5638" width="14.125" style="203" customWidth="1"/>
    <col min="5639" max="5643" width="15.625" style="203" customWidth="1"/>
    <col min="5644" max="5644" width="10.625" style="203" customWidth="1"/>
    <col min="5645" max="5645" width="15.625" style="203" customWidth="1"/>
    <col min="5646" max="5888" width="9" style="203"/>
    <col min="5889" max="5889" width="33.125" style="203" customWidth="1"/>
    <col min="5890" max="5894" width="14.125" style="203" customWidth="1"/>
    <col min="5895" max="5899" width="15.625" style="203" customWidth="1"/>
    <col min="5900" max="5900" width="10.625" style="203" customWidth="1"/>
    <col min="5901" max="5901" width="15.625" style="203" customWidth="1"/>
    <col min="5902" max="6144" width="9" style="203"/>
    <col min="6145" max="6145" width="33.125" style="203" customWidth="1"/>
    <col min="6146" max="6150" width="14.125" style="203" customWidth="1"/>
    <col min="6151" max="6155" width="15.625" style="203" customWidth="1"/>
    <col min="6156" max="6156" width="10.625" style="203" customWidth="1"/>
    <col min="6157" max="6157" width="15.625" style="203" customWidth="1"/>
    <col min="6158" max="6400" width="9" style="203"/>
    <col min="6401" max="6401" width="33.125" style="203" customWidth="1"/>
    <col min="6402" max="6406" width="14.125" style="203" customWidth="1"/>
    <col min="6407" max="6411" width="15.625" style="203" customWidth="1"/>
    <col min="6412" max="6412" width="10.625" style="203" customWidth="1"/>
    <col min="6413" max="6413" width="15.625" style="203" customWidth="1"/>
    <col min="6414" max="6656" width="9" style="203"/>
    <col min="6657" max="6657" width="33.125" style="203" customWidth="1"/>
    <col min="6658" max="6662" width="14.125" style="203" customWidth="1"/>
    <col min="6663" max="6667" width="15.625" style="203" customWidth="1"/>
    <col min="6668" max="6668" width="10.625" style="203" customWidth="1"/>
    <col min="6669" max="6669" width="15.625" style="203" customWidth="1"/>
    <col min="6670" max="6912" width="9" style="203"/>
    <col min="6913" max="6913" width="33.125" style="203" customWidth="1"/>
    <col min="6914" max="6918" width="14.125" style="203" customWidth="1"/>
    <col min="6919" max="6923" width="15.625" style="203" customWidth="1"/>
    <col min="6924" max="6924" width="10.625" style="203" customWidth="1"/>
    <col min="6925" max="6925" width="15.625" style="203" customWidth="1"/>
    <col min="6926" max="7168" width="9" style="203"/>
    <col min="7169" max="7169" width="33.125" style="203" customWidth="1"/>
    <col min="7170" max="7174" width="14.125" style="203" customWidth="1"/>
    <col min="7175" max="7179" width="15.625" style="203" customWidth="1"/>
    <col min="7180" max="7180" width="10.625" style="203" customWidth="1"/>
    <col min="7181" max="7181" width="15.625" style="203" customWidth="1"/>
    <col min="7182" max="7424" width="9" style="203"/>
    <col min="7425" max="7425" width="33.125" style="203" customWidth="1"/>
    <col min="7426" max="7430" width="14.125" style="203" customWidth="1"/>
    <col min="7431" max="7435" width="15.625" style="203" customWidth="1"/>
    <col min="7436" max="7436" width="10.625" style="203" customWidth="1"/>
    <col min="7437" max="7437" width="15.625" style="203" customWidth="1"/>
    <col min="7438" max="7680" width="9" style="203"/>
    <col min="7681" max="7681" width="33.125" style="203" customWidth="1"/>
    <col min="7682" max="7686" width="14.125" style="203" customWidth="1"/>
    <col min="7687" max="7691" width="15.625" style="203" customWidth="1"/>
    <col min="7692" max="7692" width="10.625" style="203" customWidth="1"/>
    <col min="7693" max="7693" width="15.625" style="203" customWidth="1"/>
    <col min="7694" max="7936" width="9" style="203"/>
    <col min="7937" max="7937" width="33.125" style="203" customWidth="1"/>
    <col min="7938" max="7942" width="14.125" style="203" customWidth="1"/>
    <col min="7943" max="7947" width="15.625" style="203" customWidth="1"/>
    <col min="7948" max="7948" width="10.625" style="203" customWidth="1"/>
    <col min="7949" max="7949" width="15.625" style="203" customWidth="1"/>
    <col min="7950" max="8192" width="9" style="203"/>
    <col min="8193" max="8193" width="33.125" style="203" customWidth="1"/>
    <col min="8194" max="8198" width="14.125" style="203" customWidth="1"/>
    <col min="8199" max="8203" width="15.625" style="203" customWidth="1"/>
    <col min="8204" max="8204" width="10.625" style="203" customWidth="1"/>
    <col min="8205" max="8205" width="15.625" style="203" customWidth="1"/>
    <col min="8206" max="8448" width="9" style="203"/>
    <col min="8449" max="8449" width="33.125" style="203" customWidth="1"/>
    <col min="8450" max="8454" width="14.125" style="203" customWidth="1"/>
    <col min="8455" max="8459" width="15.625" style="203" customWidth="1"/>
    <col min="8460" max="8460" width="10.625" style="203" customWidth="1"/>
    <col min="8461" max="8461" width="15.625" style="203" customWidth="1"/>
    <col min="8462" max="8704" width="9" style="203"/>
    <col min="8705" max="8705" width="33.125" style="203" customWidth="1"/>
    <col min="8706" max="8710" width="14.125" style="203" customWidth="1"/>
    <col min="8711" max="8715" width="15.625" style="203" customWidth="1"/>
    <col min="8716" max="8716" width="10.625" style="203" customWidth="1"/>
    <col min="8717" max="8717" width="15.625" style="203" customWidth="1"/>
    <col min="8718" max="8960" width="9" style="203"/>
    <col min="8961" max="8961" width="33.125" style="203" customWidth="1"/>
    <col min="8962" max="8966" width="14.125" style="203" customWidth="1"/>
    <col min="8967" max="8971" width="15.625" style="203" customWidth="1"/>
    <col min="8972" max="8972" width="10.625" style="203" customWidth="1"/>
    <col min="8973" max="8973" width="15.625" style="203" customWidth="1"/>
    <col min="8974" max="9216" width="9" style="203"/>
    <col min="9217" max="9217" width="33.125" style="203" customWidth="1"/>
    <col min="9218" max="9222" width="14.125" style="203" customWidth="1"/>
    <col min="9223" max="9227" width="15.625" style="203" customWidth="1"/>
    <col min="9228" max="9228" width="10.625" style="203" customWidth="1"/>
    <col min="9229" max="9229" width="15.625" style="203" customWidth="1"/>
    <col min="9230" max="9472" width="9" style="203"/>
    <col min="9473" max="9473" width="33.125" style="203" customWidth="1"/>
    <col min="9474" max="9478" width="14.125" style="203" customWidth="1"/>
    <col min="9479" max="9483" width="15.625" style="203" customWidth="1"/>
    <col min="9484" max="9484" width="10.625" style="203" customWidth="1"/>
    <col min="9485" max="9485" width="15.625" style="203" customWidth="1"/>
    <col min="9486" max="9728" width="9" style="203"/>
    <col min="9729" max="9729" width="33.125" style="203" customWidth="1"/>
    <col min="9730" max="9734" width="14.125" style="203" customWidth="1"/>
    <col min="9735" max="9739" width="15.625" style="203" customWidth="1"/>
    <col min="9740" max="9740" width="10.625" style="203" customWidth="1"/>
    <col min="9741" max="9741" width="15.625" style="203" customWidth="1"/>
    <col min="9742" max="9984" width="9" style="203"/>
    <col min="9985" max="9985" width="33.125" style="203" customWidth="1"/>
    <col min="9986" max="9990" width="14.125" style="203" customWidth="1"/>
    <col min="9991" max="9995" width="15.625" style="203" customWidth="1"/>
    <col min="9996" max="9996" width="10.625" style="203" customWidth="1"/>
    <col min="9997" max="9997" width="15.625" style="203" customWidth="1"/>
    <col min="9998" max="10240" width="9" style="203"/>
    <col min="10241" max="10241" width="33.125" style="203" customWidth="1"/>
    <col min="10242" max="10246" width="14.125" style="203" customWidth="1"/>
    <col min="10247" max="10251" width="15.625" style="203" customWidth="1"/>
    <col min="10252" max="10252" width="10.625" style="203" customWidth="1"/>
    <col min="10253" max="10253" width="15.625" style="203" customWidth="1"/>
    <col min="10254" max="10496" width="9" style="203"/>
    <col min="10497" max="10497" width="33.125" style="203" customWidth="1"/>
    <col min="10498" max="10502" width="14.125" style="203" customWidth="1"/>
    <col min="10503" max="10507" width="15.625" style="203" customWidth="1"/>
    <col min="10508" max="10508" width="10.625" style="203" customWidth="1"/>
    <col min="10509" max="10509" width="15.625" style="203" customWidth="1"/>
    <col min="10510" max="10752" width="9" style="203"/>
    <col min="10753" max="10753" width="33.125" style="203" customWidth="1"/>
    <col min="10754" max="10758" width="14.125" style="203" customWidth="1"/>
    <col min="10759" max="10763" width="15.625" style="203" customWidth="1"/>
    <col min="10764" max="10764" width="10.625" style="203" customWidth="1"/>
    <col min="10765" max="10765" width="15.625" style="203" customWidth="1"/>
    <col min="10766" max="11008" width="9" style="203"/>
    <col min="11009" max="11009" width="33.125" style="203" customWidth="1"/>
    <col min="11010" max="11014" width="14.125" style="203" customWidth="1"/>
    <col min="11015" max="11019" width="15.625" style="203" customWidth="1"/>
    <col min="11020" max="11020" width="10.625" style="203" customWidth="1"/>
    <col min="11021" max="11021" width="15.625" style="203" customWidth="1"/>
    <col min="11022" max="11264" width="9" style="203"/>
    <col min="11265" max="11265" width="33.125" style="203" customWidth="1"/>
    <col min="11266" max="11270" width="14.125" style="203" customWidth="1"/>
    <col min="11271" max="11275" width="15.625" style="203" customWidth="1"/>
    <col min="11276" max="11276" width="10.625" style="203" customWidth="1"/>
    <col min="11277" max="11277" width="15.625" style="203" customWidth="1"/>
    <col min="11278" max="11520" width="9" style="203"/>
    <col min="11521" max="11521" width="33.125" style="203" customWidth="1"/>
    <col min="11522" max="11526" width="14.125" style="203" customWidth="1"/>
    <col min="11527" max="11531" width="15.625" style="203" customWidth="1"/>
    <col min="11532" max="11532" width="10.625" style="203" customWidth="1"/>
    <col min="11533" max="11533" width="15.625" style="203" customWidth="1"/>
    <col min="11534" max="11776" width="9" style="203"/>
    <col min="11777" max="11777" width="33.125" style="203" customWidth="1"/>
    <col min="11778" max="11782" width="14.125" style="203" customWidth="1"/>
    <col min="11783" max="11787" width="15.625" style="203" customWidth="1"/>
    <col min="11788" max="11788" width="10.625" style="203" customWidth="1"/>
    <col min="11789" max="11789" width="15.625" style="203" customWidth="1"/>
    <col min="11790" max="12032" width="9" style="203"/>
    <col min="12033" max="12033" width="33.125" style="203" customWidth="1"/>
    <col min="12034" max="12038" width="14.125" style="203" customWidth="1"/>
    <col min="12039" max="12043" width="15.625" style="203" customWidth="1"/>
    <col min="12044" max="12044" width="10.625" style="203" customWidth="1"/>
    <col min="12045" max="12045" width="15.625" style="203" customWidth="1"/>
    <col min="12046" max="12288" width="9" style="203"/>
    <col min="12289" max="12289" width="33.125" style="203" customWidth="1"/>
    <col min="12290" max="12294" width="14.125" style="203" customWidth="1"/>
    <col min="12295" max="12299" width="15.625" style="203" customWidth="1"/>
    <col min="12300" max="12300" width="10.625" style="203" customWidth="1"/>
    <col min="12301" max="12301" width="15.625" style="203" customWidth="1"/>
    <col min="12302" max="12544" width="9" style="203"/>
    <col min="12545" max="12545" width="33.125" style="203" customWidth="1"/>
    <col min="12546" max="12550" width="14.125" style="203" customWidth="1"/>
    <col min="12551" max="12555" width="15.625" style="203" customWidth="1"/>
    <col min="12556" max="12556" width="10.625" style="203" customWidth="1"/>
    <col min="12557" max="12557" width="15.625" style="203" customWidth="1"/>
    <col min="12558" max="12800" width="9" style="203"/>
    <col min="12801" max="12801" width="33.125" style="203" customWidth="1"/>
    <col min="12802" max="12806" width="14.125" style="203" customWidth="1"/>
    <col min="12807" max="12811" width="15.625" style="203" customWidth="1"/>
    <col min="12812" max="12812" width="10.625" style="203" customWidth="1"/>
    <col min="12813" max="12813" width="15.625" style="203" customWidth="1"/>
    <col min="12814" max="13056" width="9" style="203"/>
    <col min="13057" max="13057" width="33.125" style="203" customWidth="1"/>
    <col min="13058" max="13062" width="14.125" style="203" customWidth="1"/>
    <col min="13063" max="13067" width="15.625" style="203" customWidth="1"/>
    <col min="13068" max="13068" width="10.625" style="203" customWidth="1"/>
    <col min="13069" max="13069" width="15.625" style="203" customWidth="1"/>
    <col min="13070" max="13312" width="9" style="203"/>
    <col min="13313" max="13313" width="33.125" style="203" customWidth="1"/>
    <col min="13314" max="13318" width="14.125" style="203" customWidth="1"/>
    <col min="13319" max="13323" width="15.625" style="203" customWidth="1"/>
    <col min="13324" max="13324" width="10.625" style="203" customWidth="1"/>
    <col min="13325" max="13325" width="15.625" style="203" customWidth="1"/>
    <col min="13326" max="13568" width="9" style="203"/>
    <col min="13569" max="13569" width="33.125" style="203" customWidth="1"/>
    <col min="13570" max="13574" width="14.125" style="203" customWidth="1"/>
    <col min="13575" max="13579" width="15.625" style="203" customWidth="1"/>
    <col min="13580" max="13580" width="10.625" style="203" customWidth="1"/>
    <col min="13581" max="13581" width="15.625" style="203" customWidth="1"/>
    <col min="13582" max="13824" width="9" style="203"/>
    <col min="13825" max="13825" width="33.125" style="203" customWidth="1"/>
    <col min="13826" max="13830" width="14.125" style="203" customWidth="1"/>
    <col min="13831" max="13835" width="15.625" style="203" customWidth="1"/>
    <col min="13836" max="13836" width="10.625" style="203" customWidth="1"/>
    <col min="13837" max="13837" width="15.625" style="203" customWidth="1"/>
    <col min="13838" max="14080" width="9" style="203"/>
    <col min="14081" max="14081" width="33.125" style="203" customWidth="1"/>
    <col min="14082" max="14086" width="14.125" style="203" customWidth="1"/>
    <col min="14087" max="14091" width="15.625" style="203" customWidth="1"/>
    <col min="14092" max="14092" width="10.625" style="203" customWidth="1"/>
    <col min="14093" max="14093" width="15.625" style="203" customWidth="1"/>
    <col min="14094" max="14336" width="9" style="203"/>
    <col min="14337" max="14337" width="33.125" style="203" customWidth="1"/>
    <col min="14338" max="14342" width="14.125" style="203" customWidth="1"/>
    <col min="14343" max="14347" width="15.625" style="203" customWidth="1"/>
    <col min="14348" max="14348" width="10.625" style="203" customWidth="1"/>
    <col min="14349" max="14349" width="15.625" style="203" customWidth="1"/>
    <col min="14350" max="14592" width="9" style="203"/>
    <col min="14593" max="14593" width="33.125" style="203" customWidth="1"/>
    <col min="14594" max="14598" width="14.125" style="203" customWidth="1"/>
    <col min="14599" max="14603" width="15.625" style="203" customWidth="1"/>
    <col min="14604" max="14604" width="10.625" style="203" customWidth="1"/>
    <col min="14605" max="14605" width="15.625" style="203" customWidth="1"/>
    <col min="14606" max="14848" width="9" style="203"/>
    <col min="14849" max="14849" width="33.125" style="203" customWidth="1"/>
    <col min="14850" max="14854" width="14.125" style="203" customWidth="1"/>
    <col min="14855" max="14859" width="15.625" style="203" customWidth="1"/>
    <col min="14860" max="14860" width="10.625" style="203" customWidth="1"/>
    <col min="14861" max="14861" width="15.625" style="203" customWidth="1"/>
    <col min="14862" max="15104" width="9" style="203"/>
    <col min="15105" max="15105" width="33.125" style="203" customWidth="1"/>
    <col min="15106" max="15110" width="14.125" style="203" customWidth="1"/>
    <col min="15111" max="15115" width="15.625" style="203" customWidth="1"/>
    <col min="15116" max="15116" width="10.625" style="203" customWidth="1"/>
    <col min="15117" max="15117" width="15.625" style="203" customWidth="1"/>
    <col min="15118" max="15360" width="9" style="203"/>
    <col min="15361" max="15361" width="33.125" style="203" customWidth="1"/>
    <col min="15362" max="15366" width="14.125" style="203" customWidth="1"/>
    <col min="15367" max="15371" width="15.625" style="203" customWidth="1"/>
    <col min="15372" max="15372" width="10.625" style="203" customWidth="1"/>
    <col min="15373" max="15373" width="15.625" style="203" customWidth="1"/>
    <col min="15374" max="15616" width="9" style="203"/>
    <col min="15617" max="15617" width="33.125" style="203" customWidth="1"/>
    <col min="15618" max="15622" width="14.125" style="203" customWidth="1"/>
    <col min="15623" max="15627" width="15.625" style="203" customWidth="1"/>
    <col min="15628" max="15628" width="10.625" style="203" customWidth="1"/>
    <col min="15629" max="15629" width="15.625" style="203" customWidth="1"/>
    <col min="15630" max="15872" width="9" style="203"/>
    <col min="15873" max="15873" width="33.125" style="203" customWidth="1"/>
    <col min="15874" max="15878" width="14.125" style="203" customWidth="1"/>
    <col min="15879" max="15883" width="15.625" style="203" customWidth="1"/>
    <col min="15884" max="15884" width="10.625" style="203" customWidth="1"/>
    <col min="15885" max="15885" width="15.625" style="203" customWidth="1"/>
    <col min="15886" max="16128" width="9" style="203"/>
    <col min="16129" max="16129" width="33.125" style="203" customWidth="1"/>
    <col min="16130" max="16134" width="14.125" style="203" customWidth="1"/>
    <col min="16135" max="16139" width="15.625" style="203" customWidth="1"/>
    <col min="16140" max="16140" width="10.625" style="203" customWidth="1"/>
    <col min="16141" max="16141" width="15.625" style="203" customWidth="1"/>
    <col min="16142" max="16384" width="9" style="203"/>
  </cols>
  <sheetData>
    <row r="1" spans="1:13" ht="32.25">
      <c r="A1" s="199"/>
      <c r="B1" s="199"/>
      <c r="C1" s="199"/>
      <c r="D1" s="200"/>
      <c r="E1" s="201" t="s">
        <v>106</v>
      </c>
      <c r="F1" s="201"/>
      <c r="G1" s="202" t="s">
        <v>107</v>
      </c>
      <c r="H1" s="199"/>
      <c r="I1" s="199"/>
      <c r="J1" s="199"/>
      <c r="K1" s="199"/>
      <c r="L1" s="199"/>
      <c r="M1" s="199"/>
    </row>
    <row r="2" spans="1:13" ht="24" customHeight="1">
      <c r="A2" s="204"/>
      <c r="B2" s="205"/>
      <c r="C2" s="205"/>
      <c r="D2" s="206" t="s">
        <v>130</v>
      </c>
      <c r="E2" s="207"/>
      <c r="F2" s="207"/>
      <c r="G2" s="208" t="s">
        <v>131</v>
      </c>
      <c r="H2" s="208"/>
      <c r="I2" s="209"/>
      <c r="J2" s="205"/>
      <c r="K2" s="205"/>
      <c r="L2" s="205"/>
      <c r="M2" s="205"/>
    </row>
    <row r="3" spans="1:13" ht="21.75" thickBot="1">
      <c r="A3" s="210"/>
      <c r="B3" s="211"/>
      <c r="C3" s="211"/>
      <c r="D3" s="212"/>
      <c r="E3" s="213" t="s">
        <v>132</v>
      </c>
      <c r="F3" s="213"/>
      <c r="G3" s="214" t="s">
        <v>133</v>
      </c>
      <c r="H3" s="215"/>
      <c r="I3" s="216"/>
      <c r="J3" s="211"/>
      <c r="M3" s="217" t="s">
        <v>134</v>
      </c>
    </row>
    <row r="4" spans="1:13" ht="50.1" customHeight="1">
      <c r="A4" s="218" t="s">
        <v>135</v>
      </c>
      <c r="B4" s="219" t="s">
        <v>136</v>
      </c>
      <c r="C4" s="219"/>
      <c r="D4" s="219"/>
      <c r="E4" s="219" t="s">
        <v>137</v>
      </c>
      <c r="F4" s="219"/>
      <c r="G4" s="219"/>
      <c r="H4" s="219" t="s">
        <v>138</v>
      </c>
      <c r="I4" s="219"/>
      <c r="J4" s="219"/>
      <c r="K4" s="220" t="s">
        <v>139</v>
      </c>
      <c r="L4" s="221" t="s">
        <v>140</v>
      </c>
      <c r="M4" s="222" t="s">
        <v>141</v>
      </c>
    </row>
    <row r="5" spans="1:13" ht="50.1" customHeight="1">
      <c r="A5" s="223"/>
      <c r="B5" s="224" t="s">
        <v>142</v>
      </c>
      <c r="C5" s="224" t="s">
        <v>143</v>
      </c>
      <c r="D5" s="225" t="s">
        <v>144</v>
      </c>
      <c r="E5" s="224" t="s">
        <v>142</v>
      </c>
      <c r="F5" s="224" t="s">
        <v>143</v>
      </c>
      <c r="G5" s="225" t="s">
        <v>144</v>
      </c>
      <c r="H5" s="224" t="s">
        <v>142</v>
      </c>
      <c r="I5" s="224" t="s">
        <v>143</v>
      </c>
      <c r="J5" s="225" t="s">
        <v>144</v>
      </c>
      <c r="K5" s="226"/>
      <c r="L5" s="227"/>
      <c r="M5" s="228"/>
    </row>
    <row r="6" spans="1:13" ht="35.1" customHeight="1">
      <c r="A6" s="229" t="s">
        <v>145</v>
      </c>
      <c r="B6" s="230"/>
      <c r="C6" s="230"/>
      <c r="D6" s="230"/>
      <c r="E6" s="230"/>
      <c r="F6" s="230"/>
      <c r="G6" s="231"/>
      <c r="H6" s="231"/>
      <c r="I6" s="231"/>
      <c r="J6" s="231"/>
      <c r="K6" s="230"/>
      <c r="L6" s="232"/>
      <c r="M6" s="233"/>
    </row>
    <row r="7" spans="1:13" ht="35.1" customHeight="1">
      <c r="A7" s="234" t="s">
        <v>146</v>
      </c>
      <c r="B7" s="235">
        <f>'[5]102預算'!$B$4</f>
        <v>225111000</v>
      </c>
      <c r="C7" s="235">
        <f>'[5]102預算'!$B$50</f>
        <v>252479000</v>
      </c>
      <c r="D7" s="235">
        <f>B7-C7</f>
        <v>-27368000</v>
      </c>
      <c r="E7" s="235">
        <f>'[5]102決算'!$B$4</f>
        <v>402594828</v>
      </c>
      <c r="F7" s="235">
        <f>'[5]102決算'!$B$50</f>
        <v>235253030</v>
      </c>
      <c r="G7" s="235">
        <f>E7-F7</f>
        <v>167341798</v>
      </c>
      <c r="H7" s="235">
        <f>E7-B7</f>
        <v>177483828</v>
      </c>
      <c r="I7" s="235">
        <f>F7-C7</f>
        <v>-17225970</v>
      </c>
      <c r="J7" s="235">
        <f>G7-D7</f>
        <v>194709798</v>
      </c>
      <c r="K7" s="235">
        <f>'[5]101決算'!$B$133</f>
        <v>291316855</v>
      </c>
      <c r="L7" s="236"/>
      <c r="M7" s="237">
        <f>K7+G7</f>
        <v>458658653</v>
      </c>
    </row>
    <row r="8" spans="1:13" ht="35.1" customHeight="1">
      <c r="A8" s="234" t="s">
        <v>147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6"/>
      <c r="M8" s="237"/>
    </row>
    <row r="9" spans="1:13" ht="35.1" customHeight="1">
      <c r="A9" s="234" t="s">
        <v>148</v>
      </c>
      <c r="B9" s="235">
        <f>'[5]102預算'!$C$4</f>
        <v>136443610</v>
      </c>
      <c r="C9" s="235">
        <f>'[5]102預算'!$C$50</f>
        <v>176215200</v>
      </c>
      <c r="D9" s="235">
        <f>B9-C9</f>
        <v>-39771590</v>
      </c>
      <c r="E9" s="235">
        <f>'[5]102決算'!$C$4</f>
        <v>166814652</v>
      </c>
      <c r="F9" s="235">
        <f>'[5]102決算'!$C$50</f>
        <v>152641417</v>
      </c>
      <c r="G9" s="235">
        <f>E9-F9</f>
        <v>14173235</v>
      </c>
      <c r="H9" s="235">
        <f>E9-B9</f>
        <v>30371042</v>
      </c>
      <c r="I9" s="235">
        <f>F9-C9</f>
        <v>-23573783</v>
      </c>
      <c r="J9" s="235">
        <f>G9-D9</f>
        <v>53944825</v>
      </c>
      <c r="K9" s="235">
        <f>'[5]101決算'!$C$133</f>
        <v>321898340</v>
      </c>
      <c r="L9" s="236"/>
      <c r="M9" s="237">
        <f>K9+G9</f>
        <v>336071575</v>
      </c>
    </row>
    <row r="10" spans="1:13" ht="35.1" customHeight="1">
      <c r="A10" s="234" t="s">
        <v>149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6"/>
      <c r="M10" s="237"/>
    </row>
    <row r="11" spans="1:13" ht="35.1" customHeight="1">
      <c r="A11" s="234" t="s">
        <v>150</v>
      </c>
      <c r="B11" s="235">
        <f>'[5]101預算'!$D$4</f>
        <v>9030000</v>
      </c>
      <c r="C11" s="235">
        <f>'[5]102預算'!$D$50</f>
        <v>8003000</v>
      </c>
      <c r="D11" s="235">
        <f>B11-C11</f>
        <v>1027000</v>
      </c>
      <c r="E11" s="235">
        <f>'[5]102決算'!$D$4</f>
        <v>45525815</v>
      </c>
      <c r="F11" s="235">
        <f>'[5]102決算'!$D$50</f>
        <v>5752943</v>
      </c>
      <c r="G11" s="235">
        <f>E11-F11</f>
        <v>39772872</v>
      </c>
      <c r="H11" s="235">
        <f>E11-B11</f>
        <v>36495815</v>
      </c>
      <c r="I11" s="235">
        <f>F11-C11</f>
        <v>-2250057</v>
      </c>
      <c r="J11" s="235">
        <f>G11-D11</f>
        <v>38745872</v>
      </c>
      <c r="K11" s="235">
        <f>'[5]101決算'!$D$133</f>
        <v>22989239</v>
      </c>
      <c r="L11" s="236"/>
      <c r="M11" s="237">
        <f>K11+G11</f>
        <v>62762111</v>
      </c>
    </row>
    <row r="12" spans="1:13" ht="35.1" customHeight="1">
      <c r="A12" s="234" t="s">
        <v>151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6"/>
      <c r="M12" s="237"/>
    </row>
    <row r="13" spans="1:13" ht="35.1" customHeight="1">
      <c r="A13" s="234" t="s">
        <v>152</v>
      </c>
      <c r="B13" s="235">
        <f>'[5]102預算'!$E$4</f>
        <v>299000</v>
      </c>
      <c r="C13" s="235">
        <f>'[5]102預算'!$E$50</f>
        <v>299000</v>
      </c>
      <c r="D13" s="235">
        <f>B13-C13</f>
        <v>0</v>
      </c>
      <c r="E13" s="235">
        <f>'[5]102決算'!$E$4</f>
        <v>10422</v>
      </c>
      <c r="F13" s="235">
        <f>'[5]102決算'!$E$50</f>
        <v>17000</v>
      </c>
      <c r="G13" s="235">
        <f>E13-F13</f>
        <v>-6578</v>
      </c>
      <c r="H13" s="235">
        <f>E13-B13</f>
        <v>-288578</v>
      </c>
      <c r="I13" s="235">
        <f>F13-C13</f>
        <v>-282000</v>
      </c>
      <c r="J13" s="235">
        <f>G13-D13</f>
        <v>-6578</v>
      </c>
      <c r="K13" s="235">
        <f>'[5]101決算'!$E$133</f>
        <v>244412</v>
      </c>
      <c r="L13" s="236"/>
      <c r="M13" s="237">
        <f>K13+G13</f>
        <v>237834</v>
      </c>
    </row>
    <row r="14" spans="1:13" ht="35.1" customHeight="1">
      <c r="A14" s="234" t="s">
        <v>153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9"/>
      <c r="M14" s="240"/>
    </row>
    <row r="15" spans="1:13" ht="35.1" customHeight="1">
      <c r="A15" s="234" t="s">
        <v>154</v>
      </c>
      <c r="B15" s="238">
        <f>'[5]102預算'!$F$4</f>
        <v>37500000</v>
      </c>
      <c r="C15" s="238">
        <f>'[5]102預算'!$F$50</f>
        <v>46039000</v>
      </c>
      <c r="D15" s="238">
        <f>B15-C15</f>
        <v>-8539000</v>
      </c>
      <c r="E15" s="238">
        <f>'[5]102決算'!$F$4</f>
        <v>35405710</v>
      </c>
      <c r="F15" s="238">
        <f>'[5]102決算'!$F$50</f>
        <v>34803802</v>
      </c>
      <c r="G15" s="238">
        <f>E15-F15</f>
        <v>601908</v>
      </c>
      <c r="H15" s="238">
        <f>E15-B15</f>
        <v>-2094290</v>
      </c>
      <c r="I15" s="238">
        <f>F15-C15</f>
        <v>-11235198</v>
      </c>
      <c r="J15" s="238">
        <f>G15-D15</f>
        <v>9140908</v>
      </c>
      <c r="K15" s="238">
        <f>'[5]101決算'!$F$133</f>
        <v>639460796</v>
      </c>
      <c r="L15" s="239"/>
      <c r="M15" s="240">
        <f>K15+G15</f>
        <v>640062704</v>
      </c>
    </row>
    <row r="16" spans="1:13" ht="35.1" customHeight="1">
      <c r="A16" s="234" t="s">
        <v>155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9"/>
      <c r="M16" s="240"/>
    </row>
    <row r="17" spans="1:13" ht="35.1" customHeight="1">
      <c r="A17" s="234" t="s">
        <v>156</v>
      </c>
      <c r="B17" s="238">
        <f>'[5]102預算'!$G$4</f>
        <v>10056054000</v>
      </c>
      <c r="C17" s="238">
        <f>'[5]102預算'!$G$50</f>
        <v>11518630707</v>
      </c>
      <c r="D17" s="238">
        <f>B17-C17</f>
        <v>-1462576707</v>
      </c>
      <c r="E17" s="238">
        <f>'[5]102決算'!$G$4</f>
        <v>8600592004</v>
      </c>
      <c r="F17" s="238">
        <f>'[5]102決算'!$G$50</f>
        <v>9073184301</v>
      </c>
      <c r="G17" s="238">
        <f>E17-F17</f>
        <v>-472592297</v>
      </c>
      <c r="H17" s="238">
        <f>E17-B17</f>
        <v>-1455461996</v>
      </c>
      <c r="I17" s="238">
        <f>F17-C17</f>
        <v>-2445446406</v>
      </c>
      <c r="J17" s="238">
        <f>G17-D17</f>
        <v>989984410</v>
      </c>
      <c r="K17" s="238">
        <f>'[5]101決算'!$G$133</f>
        <v>2269368413</v>
      </c>
      <c r="L17" s="239"/>
      <c r="M17" s="240">
        <f>K17+G17</f>
        <v>1796776116</v>
      </c>
    </row>
    <row r="18" spans="1:13" ht="35.1" customHeight="1">
      <c r="A18" s="234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9"/>
      <c r="M18" s="240"/>
    </row>
    <row r="19" spans="1:13" ht="35.1" customHeight="1">
      <c r="A19" s="234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9"/>
      <c r="M19" s="240"/>
    </row>
    <row r="20" spans="1:13" ht="35.1" customHeight="1">
      <c r="A20" s="234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9"/>
      <c r="M20" s="240"/>
    </row>
    <row r="21" spans="1:13" ht="35.1" customHeight="1">
      <c r="A21" s="234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9"/>
      <c r="M21" s="240"/>
    </row>
    <row r="22" spans="1:13" ht="35.1" customHeight="1">
      <c r="A22" s="234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9"/>
      <c r="M22" s="240"/>
    </row>
    <row r="23" spans="1:13" ht="35.1" customHeight="1">
      <c r="A23" s="234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9"/>
      <c r="M23" s="240"/>
    </row>
    <row r="24" spans="1:13" ht="35.1" customHeight="1" thickBot="1">
      <c r="A24" s="241" t="s">
        <v>157</v>
      </c>
      <c r="B24" s="242">
        <f>B7+B9+B11+B13+B15+B17</f>
        <v>10464437610</v>
      </c>
      <c r="C24" s="242">
        <f t="shared" ref="C24:K24" si="0">C7+C9+C11+C13+C15+C17</f>
        <v>12001665907</v>
      </c>
      <c r="D24" s="242">
        <f t="shared" si="0"/>
        <v>-1537228297</v>
      </c>
      <c r="E24" s="242">
        <f t="shared" si="0"/>
        <v>9250943431</v>
      </c>
      <c r="F24" s="242">
        <f t="shared" si="0"/>
        <v>9501652493</v>
      </c>
      <c r="G24" s="242">
        <f t="shared" si="0"/>
        <v>-250709062</v>
      </c>
      <c r="H24" s="242">
        <f t="shared" si="0"/>
        <v>-1213494179</v>
      </c>
      <c r="I24" s="242">
        <f t="shared" si="0"/>
        <v>-2500013414</v>
      </c>
      <c r="J24" s="242">
        <f t="shared" si="0"/>
        <v>1286519235</v>
      </c>
      <c r="K24" s="242">
        <f t="shared" si="0"/>
        <v>3545278055</v>
      </c>
      <c r="L24" s="243"/>
      <c r="M24" s="244">
        <f>M7+M9+M11+M13+M15+M17</f>
        <v>3294568993</v>
      </c>
    </row>
  </sheetData>
  <mergeCells count="12">
    <mergeCell ref="K4:K5"/>
    <mergeCell ref="L4:L5"/>
    <mergeCell ref="M4:M5"/>
    <mergeCell ref="E1:F1"/>
    <mergeCell ref="D2:F2"/>
    <mergeCell ref="G2:I2"/>
    <mergeCell ref="E3:F3"/>
    <mergeCell ref="G3:H3"/>
    <mergeCell ref="A4:A5"/>
    <mergeCell ref="B4:D4"/>
    <mergeCell ref="E4:G4"/>
    <mergeCell ref="H4:J4"/>
  </mergeCells>
  <phoneticPr fontId="3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4</vt:i4>
      </vt:variant>
    </vt:vector>
  </HeadingPairs>
  <TitlesOfParts>
    <vt:vector size="9" baseType="lpstr">
      <vt:lpstr>營業-損益綜計表1</vt:lpstr>
      <vt:lpstr>營業-損益綜計表2</vt:lpstr>
      <vt:lpstr>作業-收支餘絀綜計表1</vt:lpstr>
      <vt:lpstr>作業-收支餘絀綜計表2</vt:lpstr>
      <vt:lpstr>特別收入-基金來源用途綜計表</vt:lpstr>
      <vt:lpstr>'作業-收支餘絀綜計表1'!Print_Area</vt:lpstr>
      <vt:lpstr>'作業-收支餘絀綜計表2'!Print_Area</vt:lpstr>
      <vt:lpstr>'營業-損益綜計表1'!Print_Area</vt:lpstr>
      <vt:lpstr>'營業-損益綜計表2'!Print_Area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2015-10-16T09:10:35Z</dcterms:modified>
</cp:coreProperties>
</file>