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<sst xmlns="http://schemas.openxmlformats.org/spreadsheetml/2006/main" count="39" uniqueCount="25">
  <si>
    <r>
      <rPr>
        <b/>
        <sz val="14"/>
        <rFont val="新細明體"/>
        <family val="1"/>
      </rPr>
      <t>新竹縣</t>
    </r>
    <r>
      <rPr>
        <b/>
        <sz val="14"/>
        <rFont val="Times New Roman"/>
        <family val="1"/>
      </rPr>
      <t>110</t>
    </r>
    <r>
      <rPr>
        <b/>
        <sz val="14"/>
        <rFont val="新細明體"/>
        <family val="1"/>
      </rPr>
      <t>年度約聘僱人員年薪俸編列標準表</t>
    </r>
    <r>
      <rPr>
        <b/>
        <u val="single"/>
        <sz val="14"/>
        <rFont val="Times New Roman"/>
        <family val="1"/>
      </rPr>
      <t>(</t>
    </r>
    <r>
      <rPr>
        <b/>
        <u val="single"/>
        <sz val="14"/>
        <rFont val="新細明體"/>
        <family val="1"/>
      </rPr>
      <t>保護性社工</t>
    </r>
    <r>
      <rPr>
        <b/>
        <u val="single"/>
        <sz val="14"/>
        <rFont val="Times New Roman"/>
        <family val="1"/>
      </rPr>
      <t>)</t>
    </r>
  </si>
  <si>
    <t>單位：元</t>
  </si>
  <si>
    <t>月俸標準</t>
  </si>
  <si>
    <t>年俸標準</t>
  </si>
  <si>
    <t>報酬俸點</t>
  </si>
  <si>
    <t>點數</t>
  </si>
  <si>
    <t>月俸額</t>
  </si>
  <si>
    <r>
      <rPr>
        <b/>
        <sz val="10"/>
        <rFont val="新細明體"/>
        <family val="1"/>
      </rPr>
      <t>月俸</t>
    </r>
    <r>
      <rPr>
        <b/>
        <sz val="10"/>
        <rFont val="Times New Roman"/>
        <family val="1"/>
      </rPr>
      <t>*0.12*0.5</t>
    </r>
    <r>
      <rPr>
        <b/>
        <sz val="10"/>
        <rFont val="新細明體"/>
        <family val="1"/>
      </rPr>
      <t xml:space="preserve">離職儲金 </t>
    </r>
  </si>
  <si>
    <t>勞保</t>
  </si>
  <si>
    <t>健保(暫訂)</t>
  </si>
  <si>
    <t>待遇</t>
  </si>
  <si>
    <t>年終獎金</t>
  </si>
  <si>
    <t>保險費</t>
  </si>
  <si>
    <t>休假補助</t>
  </si>
  <si>
    <t>離職儲金</t>
  </si>
  <si>
    <t>合計</t>
  </si>
  <si>
    <r>
      <rPr>
        <b/>
        <sz val="12"/>
        <rFont val="新細明體"/>
        <family val="1"/>
      </rPr>
      <t xml:space="preserve">年俸額
</t>
    </r>
    <r>
      <rPr>
        <b/>
        <sz val="8"/>
        <rFont val="新細明體"/>
        <family val="1"/>
      </rPr>
      <t>（月俸額</t>
    </r>
    <r>
      <rPr>
        <b/>
        <sz val="8"/>
        <rFont val="Times New Roman"/>
        <family val="1"/>
      </rPr>
      <t>*12</t>
    </r>
    <r>
      <rPr>
        <b/>
        <sz val="8"/>
        <rFont val="新細明體"/>
        <family val="1"/>
      </rPr>
      <t>）</t>
    </r>
  </si>
  <si>
    <t>差額</t>
  </si>
  <si>
    <t>年俸額合計</t>
  </si>
  <si>
    <t>勞保費</t>
  </si>
  <si>
    <t>健保費</t>
  </si>
  <si>
    <t>保險費合計</t>
  </si>
  <si>
    <r>
      <rPr>
        <b/>
        <sz val="14"/>
        <rFont val="新細明體"/>
        <family val="1"/>
      </rPr>
      <t>新竹縣</t>
    </r>
    <r>
      <rPr>
        <b/>
        <sz val="14"/>
        <rFont val="Times New Roman"/>
        <family val="1"/>
      </rPr>
      <t>109</t>
    </r>
    <r>
      <rPr>
        <b/>
        <sz val="14"/>
        <rFont val="新細明體"/>
        <family val="1"/>
      </rPr>
      <t>年度約聘僱人員年薪俸編列標準表</t>
    </r>
    <r>
      <rPr>
        <b/>
        <sz val="14"/>
        <rFont val="Times New Roman"/>
        <family val="1"/>
      </rPr>
      <t>(</t>
    </r>
    <r>
      <rPr>
        <b/>
        <sz val="14"/>
        <rFont val="新細明體"/>
        <family val="1"/>
      </rPr>
      <t>保護性社工</t>
    </r>
    <r>
      <rPr>
        <b/>
        <sz val="14"/>
        <rFont val="Times New Roman"/>
        <family val="1"/>
      </rPr>
      <t>)</t>
    </r>
  </si>
  <si>
    <t>年俸額</t>
  </si>
  <si>
    <t>上開金額複製至主檔、並且選擇性貼上(值)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</si>
</sst>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-;\-* #,##0.00_-;_-* \-??_-;_-@_-"/>
    <numFmt numFmtId="166" formatCode="_-* #,##0_-;\-* #,##0_-;_-* \-??_-;_-@_-"/>
  </numFmts>
  <fonts count="11">
    <font>
      <sz val="12"/>
      <name val="新細明體"/>
      <family val="1"/>
    </font>
    <font>
      <sz val="10"/>
      <name val="Arial"/>
      <family val="0"/>
    </font>
    <font>
      <b/>
      <sz val="12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b/>
      <sz val="8"/>
      <name val="新細明體"/>
      <family val="1"/>
    </font>
    <font>
      <b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Protection="0">
      <alignment vertical="center"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6" fontId="2" fillId="0" borderId="0" xfId="15" applyNumberFormat="1" applyFont="1" applyFill="1" applyBorder="1" applyAlignment="1" applyProtection="1">
      <alignment/>
      <protection/>
    </xf>
    <xf numFmtId="165" fontId="2" fillId="0" borderId="0" xfId="15" applyFont="1" applyFill="1" applyBorder="1" applyAlignment="1" applyProtection="1">
      <alignment/>
      <protection/>
    </xf>
    <xf numFmtId="164" fontId="2" fillId="0" borderId="0" xfId="0" applyFont="1" applyFill="1" applyAlignment="1">
      <alignment vertical="center"/>
    </xf>
    <xf numFmtId="164" fontId="3" fillId="0" borderId="0" xfId="0" applyFont="1" applyBorder="1" applyAlignment="1" applyProtection="1">
      <alignment horizontal="center" vertical="top"/>
      <protection locked="0"/>
    </xf>
    <xf numFmtId="164" fontId="2" fillId="0" borderId="0" xfId="0" applyFont="1" applyAlignment="1" applyProtection="1">
      <alignment vertical="top"/>
      <protection locked="0"/>
    </xf>
    <xf numFmtId="166" fontId="3" fillId="0" borderId="0" xfId="15" applyNumberFormat="1" applyFont="1" applyFill="1" applyBorder="1" applyAlignment="1" applyProtection="1">
      <alignment horizontal="center" vertical="top"/>
      <protection locked="0"/>
    </xf>
    <xf numFmtId="165" fontId="3" fillId="0" borderId="0" xfId="15" applyFont="1" applyFill="1" applyBorder="1" applyAlignment="1" applyProtection="1">
      <alignment horizontal="center" vertical="top"/>
      <protection locked="0"/>
    </xf>
    <xf numFmtId="164" fontId="3" fillId="0" borderId="0" xfId="0" applyFont="1" applyFill="1" applyBorder="1" applyAlignment="1" applyProtection="1">
      <alignment horizontal="center" vertical="top"/>
      <protection locked="0"/>
    </xf>
    <xf numFmtId="164" fontId="2" fillId="0" borderId="0" xfId="0" applyFont="1" applyBorder="1" applyAlignment="1" applyProtection="1">
      <alignment horizontal="center" vertical="top"/>
      <protection locked="0"/>
    </xf>
    <xf numFmtId="164" fontId="2" fillId="0" borderId="1" xfId="0" applyFont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3" xfId="0" applyFont="1" applyBorder="1" applyAlignment="1">
      <alignment horizontal="center" vertical="center" wrapText="1"/>
    </xf>
    <xf numFmtId="166" fontId="2" fillId="0" borderId="3" xfId="15" applyNumberFormat="1" applyFont="1" applyFill="1" applyBorder="1" applyAlignment="1" applyProtection="1">
      <alignment horizontal="center" vertical="center" wrapText="1"/>
      <protection/>
    </xf>
    <xf numFmtId="166" fontId="7" fillId="0" borderId="3" xfId="15" applyNumberFormat="1" applyFont="1" applyFill="1" applyBorder="1" applyAlignment="1" applyProtection="1">
      <alignment horizontal="center" vertical="center" wrapText="1"/>
      <protection/>
    </xf>
    <xf numFmtId="166" fontId="2" fillId="0" borderId="1" xfId="15" applyNumberFormat="1" applyFont="1" applyFill="1" applyBorder="1" applyAlignment="1" applyProtection="1">
      <alignment horizontal="center" vertical="center" wrapText="1"/>
      <protection/>
    </xf>
    <xf numFmtId="164" fontId="2" fillId="2" borderId="3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3" xfId="0" applyFont="1" applyBorder="1" applyAlignment="1">
      <alignment vertical="center"/>
    </xf>
    <xf numFmtId="166" fontId="2" fillId="0" borderId="3" xfId="15" applyNumberFormat="1" applyFont="1" applyFill="1" applyBorder="1" applyAlignment="1" applyProtection="1">
      <alignment/>
      <protection/>
    </xf>
    <xf numFmtId="166" fontId="2" fillId="3" borderId="3" xfId="15" applyNumberFormat="1" applyFont="1" applyFill="1" applyBorder="1" applyAlignment="1" applyProtection="1">
      <alignment/>
      <protection/>
    </xf>
    <xf numFmtId="166" fontId="2" fillId="3" borderId="3" xfId="15" applyNumberFormat="1" applyFont="1" applyFill="1" applyBorder="1" applyAlignment="1" applyProtection="1">
      <alignment horizontal="center" wrapText="1"/>
      <protection/>
    </xf>
    <xf numFmtId="166" fontId="2" fillId="2" borderId="2" xfId="15" applyNumberFormat="1" applyFont="1" applyFill="1" applyBorder="1" applyAlignment="1" applyProtection="1">
      <alignment/>
      <protection/>
    </xf>
    <xf numFmtId="166" fontId="2" fillId="2" borderId="3" xfId="15" applyNumberFormat="1" applyFont="1" applyFill="1" applyBorder="1" applyAlignment="1" applyProtection="1">
      <alignment/>
      <protection/>
    </xf>
    <xf numFmtId="166" fontId="2" fillId="4" borderId="3" xfId="15" applyNumberFormat="1" applyFont="1" applyFill="1" applyBorder="1" applyAlignment="1" applyProtection="1">
      <alignment/>
      <protection/>
    </xf>
    <xf numFmtId="166" fontId="2" fillId="0" borderId="0" xfId="0" applyNumberFormat="1" applyFont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/>
    </xf>
    <xf numFmtId="166" fontId="2" fillId="0" borderId="0" xfId="15" applyNumberFormat="1" applyFont="1" applyFill="1" applyBorder="1" applyAlignment="1" applyProtection="1">
      <alignment horizontal="center"/>
      <protection/>
    </xf>
    <xf numFmtId="164" fontId="3" fillId="0" borderId="0" xfId="0" applyFont="1" applyBorder="1" applyAlignment="1">
      <alignment horizontal="center" vertical="top"/>
    </xf>
    <xf numFmtId="164" fontId="2" fillId="0" borderId="0" xfId="0" applyFont="1" applyAlignment="1">
      <alignment vertical="top"/>
    </xf>
    <xf numFmtId="164" fontId="2" fillId="0" borderId="0" xfId="0" applyFont="1" applyBorder="1" applyAlignment="1">
      <alignment horizontal="center" vertical="top"/>
    </xf>
    <xf numFmtId="164" fontId="2" fillId="2" borderId="4" xfId="0" applyFont="1" applyFill="1" applyBorder="1" applyAlignment="1">
      <alignment horizontal="center" vertical="center"/>
    </xf>
    <xf numFmtId="164" fontId="7" fillId="0" borderId="3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6" fontId="2" fillId="3" borderId="3" xfId="15" applyNumberFormat="1" applyFont="1" applyFill="1" applyBorder="1" applyAlignment="1" applyProtection="1">
      <alignment horizontal="center" vertical="center" wrapText="1"/>
      <protection/>
    </xf>
    <xf numFmtId="166" fontId="2" fillId="4" borderId="1" xfId="15" applyNumberFormat="1" applyFont="1" applyFill="1" applyBorder="1" applyAlignment="1" applyProtection="1">
      <alignment/>
      <protection/>
    </xf>
    <xf numFmtId="166" fontId="2" fillId="5" borderId="0" xfId="15" applyNumberFormat="1" applyFont="1" applyFill="1" applyBorder="1" applyAlignment="1" applyProtection="1">
      <alignment/>
      <protection/>
    </xf>
    <xf numFmtId="166" fontId="2" fillId="6" borderId="0" xfId="15" applyNumberFormat="1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workbookViewId="0" topLeftCell="B1">
      <selection activeCell="G6" sqref="G6"/>
    </sheetView>
  </sheetViews>
  <sheetFormatPr defaultColWidth="8.00390625" defaultRowHeight="21.75" customHeight="1"/>
  <cols>
    <col min="1" max="2" width="9.50390625" style="1" customWidth="1"/>
    <col min="3" max="3" width="9.75390625" style="2" customWidth="1"/>
    <col min="4" max="4" width="10.625" style="2" customWidth="1"/>
    <col min="5" max="5" width="11.00390625" style="2" customWidth="1"/>
    <col min="6" max="6" width="11.75390625" style="2" customWidth="1"/>
    <col min="7" max="7" width="11.125" style="3" customWidth="1"/>
    <col min="8" max="8" width="9.75390625" style="4" customWidth="1"/>
    <col min="9" max="9" width="12.625" style="1" customWidth="1"/>
    <col min="10" max="12" width="11.375" style="1" customWidth="1"/>
    <col min="13" max="13" width="10.875" style="1" customWidth="1"/>
    <col min="14" max="14" width="10.125" style="1" customWidth="1"/>
    <col min="15" max="15" width="9.50390625" style="1" customWidth="1"/>
    <col min="16" max="16" width="10.50390625" style="1" customWidth="1"/>
    <col min="17" max="17" width="13.00390625" style="1" customWidth="1"/>
    <col min="18" max="16384" width="9.00390625" style="1" customWidth="1"/>
  </cols>
  <sheetData>
    <row r="1" spans="1:17" s="6" customFormat="1" ht="26.25" customHeight="1">
      <c r="A1" s="5"/>
      <c r="C1" s="7"/>
      <c r="D1" s="7"/>
      <c r="E1" s="7"/>
      <c r="F1" s="7"/>
      <c r="G1" s="8"/>
      <c r="H1" s="9" t="s">
        <v>0</v>
      </c>
      <c r="I1" s="5"/>
      <c r="J1" s="5"/>
      <c r="K1" s="5"/>
      <c r="L1" s="5"/>
      <c r="M1" s="5"/>
      <c r="N1" s="5"/>
      <c r="O1" s="5"/>
      <c r="P1" s="10" t="s">
        <v>1</v>
      </c>
      <c r="Q1" s="10"/>
    </row>
    <row r="2" spans="1:17" s="14" customFormat="1" ht="21.75" customHeight="1">
      <c r="A2" s="11" t="s">
        <v>2</v>
      </c>
      <c r="B2" s="11"/>
      <c r="C2" s="11"/>
      <c r="D2" s="11"/>
      <c r="E2" s="11"/>
      <c r="F2" s="11"/>
      <c r="G2" s="12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3"/>
    </row>
    <row r="3" spans="1:17" s="14" customFormat="1" ht="16.5" customHeight="1">
      <c r="A3" s="15" t="s">
        <v>4</v>
      </c>
      <c r="B3" s="15" t="s">
        <v>5</v>
      </c>
      <c r="C3" s="16" t="s">
        <v>6</v>
      </c>
      <c r="D3" s="17" t="s">
        <v>7</v>
      </c>
      <c r="E3" s="16" t="s">
        <v>8</v>
      </c>
      <c r="F3" s="18" t="s">
        <v>9</v>
      </c>
      <c r="G3" s="12" t="s">
        <v>10</v>
      </c>
      <c r="H3" s="12"/>
      <c r="I3" s="12"/>
      <c r="J3" s="19" t="s">
        <v>11</v>
      </c>
      <c r="K3" s="19" t="s">
        <v>12</v>
      </c>
      <c r="L3" s="19"/>
      <c r="M3" s="19"/>
      <c r="N3" s="19" t="s">
        <v>13</v>
      </c>
      <c r="O3" s="19" t="s">
        <v>14</v>
      </c>
      <c r="P3" s="19" t="s">
        <v>15</v>
      </c>
      <c r="Q3" s="13"/>
    </row>
    <row r="4" spans="1:17" s="22" customFormat="1" ht="36" customHeight="1">
      <c r="A4" s="15"/>
      <c r="B4" s="15"/>
      <c r="C4" s="16"/>
      <c r="D4" s="17"/>
      <c r="E4" s="16"/>
      <c r="F4" s="18"/>
      <c r="G4" s="20" t="s">
        <v>16</v>
      </c>
      <c r="H4" s="19" t="s">
        <v>17</v>
      </c>
      <c r="I4" s="19" t="s">
        <v>18</v>
      </c>
      <c r="J4" s="19"/>
      <c r="K4" s="19" t="s">
        <v>19</v>
      </c>
      <c r="L4" s="19" t="s">
        <v>20</v>
      </c>
      <c r="M4" s="19" t="s">
        <v>21</v>
      </c>
      <c r="N4" s="19"/>
      <c r="O4" s="19"/>
      <c r="P4" s="19"/>
      <c r="Q4" s="21"/>
    </row>
    <row r="5" spans="1:17" ht="21.75" customHeight="1">
      <c r="A5" s="23">
        <v>472</v>
      </c>
      <c r="B5" s="23">
        <v>133.6</v>
      </c>
      <c r="C5" s="24">
        <f aca="true" t="shared" si="0" ref="C5:C14">ROUND(B5*A5,0)</f>
        <v>63059</v>
      </c>
      <c r="D5" s="24">
        <f aca="true" t="shared" si="1" ref="D5:D14">ROUND(C5*0.12*0.5,0)</f>
        <v>3784</v>
      </c>
      <c r="E5" s="25">
        <v>3587</v>
      </c>
      <c r="F5" s="26">
        <v>2890</v>
      </c>
      <c r="G5" s="27">
        <f aca="true" t="shared" si="2" ref="G5:G14">C5*12</f>
        <v>756708</v>
      </c>
      <c r="H5" s="28">
        <f aca="true" t="shared" si="3" ref="H5:H14">P5-G5-J5-M5-N5-O5</f>
        <v>2571</v>
      </c>
      <c r="I5" s="28">
        <f aca="true" t="shared" si="4" ref="I5:I14">G5+H5</f>
        <v>759279</v>
      </c>
      <c r="J5" s="28">
        <f aca="true" t="shared" si="5" ref="J5:J14">ROUND(C5*1.5,0)</f>
        <v>94589</v>
      </c>
      <c r="K5" s="28">
        <f aca="true" t="shared" si="6" ref="K5:K14">E5*12</f>
        <v>43044</v>
      </c>
      <c r="L5" s="28">
        <f aca="true" t="shared" si="7" ref="L5:L14">F5*12</f>
        <v>34680</v>
      </c>
      <c r="M5" s="28">
        <f aca="true" t="shared" si="8" ref="M5:M14">(E5+F5)*12</f>
        <v>77724</v>
      </c>
      <c r="N5" s="28">
        <v>16000</v>
      </c>
      <c r="O5" s="28">
        <f aca="true" t="shared" si="9" ref="O5:O14">D5*12</f>
        <v>45408</v>
      </c>
      <c r="P5" s="29">
        <v>993000</v>
      </c>
      <c r="Q5" s="30"/>
    </row>
    <row r="6" spans="1:17" ht="21.75" customHeight="1">
      <c r="A6" s="23">
        <v>456</v>
      </c>
      <c r="B6" s="23">
        <v>133.6</v>
      </c>
      <c r="C6" s="24">
        <f t="shared" si="0"/>
        <v>60922</v>
      </c>
      <c r="D6" s="24">
        <f t="shared" si="1"/>
        <v>3655</v>
      </c>
      <c r="E6" s="25">
        <v>3587</v>
      </c>
      <c r="F6" s="26">
        <v>2890</v>
      </c>
      <c r="G6" s="27">
        <f t="shared" si="2"/>
        <v>731064</v>
      </c>
      <c r="H6" s="28">
        <f t="shared" si="3"/>
        <v>2969</v>
      </c>
      <c r="I6" s="28">
        <f t="shared" si="4"/>
        <v>734033</v>
      </c>
      <c r="J6" s="28">
        <f t="shared" si="5"/>
        <v>91383</v>
      </c>
      <c r="K6" s="28">
        <f t="shared" si="6"/>
        <v>43044</v>
      </c>
      <c r="L6" s="28">
        <f t="shared" si="7"/>
        <v>34680</v>
      </c>
      <c r="M6" s="28">
        <f t="shared" si="8"/>
        <v>77724</v>
      </c>
      <c r="N6" s="28">
        <v>16000</v>
      </c>
      <c r="O6" s="28">
        <f t="shared" si="9"/>
        <v>43860</v>
      </c>
      <c r="P6" s="29">
        <v>963000</v>
      </c>
      <c r="Q6" s="30"/>
    </row>
    <row r="7" spans="1:17" ht="21.75" customHeight="1">
      <c r="A7" s="23">
        <v>440</v>
      </c>
      <c r="B7" s="23">
        <v>133.6</v>
      </c>
      <c r="C7" s="24">
        <f t="shared" si="0"/>
        <v>58784</v>
      </c>
      <c r="D7" s="24">
        <f t="shared" si="1"/>
        <v>3527</v>
      </c>
      <c r="E7" s="25">
        <v>3587</v>
      </c>
      <c r="F7" s="26">
        <v>2755</v>
      </c>
      <c r="G7" s="27">
        <f t="shared" si="2"/>
        <v>705408</v>
      </c>
      <c r="H7" s="28">
        <f t="shared" si="3"/>
        <v>3988</v>
      </c>
      <c r="I7" s="28">
        <f t="shared" si="4"/>
        <v>709396</v>
      </c>
      <c r="J7" s="28">
        <f t="shared" si="5"/>
        <v>88176</v>
      </c>
      <c r="K7" s="28">
        <f t="shared" si="6"/>
        <v>43044</v>
      </c>
      <c r="L7" s="28">
        <f t="shared" si="7"/>
        <v>33060</v>
      </c>
      <c r="M7" s="28">
        <f t="shared" si="8"/>
        <v>76104</v>
      </c>
      <c r="N7" s="28">
        <v>16000</v>
      </c>
      <c r="O7" s="28">
        <f t="shared" si="9"/>
        <v>42324</v>
      </c>
      <c r="P7" s="29">
        <v>932000</v>
      </c>
      <c r="Q7" s="30"/>
    </row>
    <row r="8" spans="1:17" ht="21.75" customHeight="1">
      <c r="A8" s="23">
        <v>424</v>
      </c>
      <c r="B8" s="23">
        <v>133.6</v>
      </c>
      <c r="C8" s="24">
        <f t="shared" si="0"/>
        <v>56646</v>
      </c>
      <c r="D8" s="24">
        <f t="shared" si="1"/>
        <v>3399</v>
      </c>
      <c r="E8" s="25">
        <v>3587</v>
      </c>
      <c r="F8" s="26">
        <v>2619</v>
      </c>
      <c r="G8" s="27">
        <f t="shared" si="2"/>
        <v>679752</v>
      </c>
      <c r="H8" s="28">
        <f t="shared" si="3"/>
        <v>2019</v>
      </c>
      <c r="I8" s="28">
        <f t="shared" si="4"/>
        <v>681771</v>
      </c>
      <c r="J8" s="28">
        <f t="shared" si="5"/>
        <v>84969</v>
      </c>
      <c r="K8" s="28">
        <f t="shared" si="6"/>
        <v>43044</v>
      </c>
      <c r="L8" s="28">
        <f t="shared" si="7"/>
        <v>31428</v>
      </c>
      <c r="M8" s="28">
        <f t="shared" si="8"/>
        <v>74472</v>
      </c>
      <c r="N8" s="28">
        <v>16000</v>
      </c>
      <c r="O8" s="28">
        <f t="shared" si="9"/>
        <v>40788</v>
      </c>
      <c r="P8" s="29">
        <v>898000</v>
      </c>
      <c r="Q8" s="30"/>
    </row>
    <row r="9" spans="1:17" ht="21.75" customHeight="1">
      <c r="A9" s="23">
        <v>408</v>
      </c>
      <c r="B9" s="23">
        <v>133.6</v>
      </c>
      <c r="C9" s="24">
        <f t="shared" si="0"/>
        <v>54509</v>
      </c>
      <c r="D9" s="24">
        <f t="shared" si="1"/>
        <v>3271</v>
      </c>
      <c r="E9" s="25">
        <v>3587</v>
      </c>
      <c r="F9" s="26">
        <v>2510</v>
      </c>
      <c r="G9" s="27">
        <f t="shared" si="2"/>
        <v>654108</v>
      </c>
      <c r="H9" s="28">
        <f t="shared" si="3"/>
        <v>3712</v>
      </c>
      <c r="I9" s="28">
        <f t="shared" si="4"/>
        <v>657820</v>
      </c>
      <c r="J9" s="28">
        <f t="shared" si="5"/>
        <v>81764</v>
      </c>
      <c r="K9" s="28">
        <f t="shared" si="6"/>
        <v>43044</v>
      </c>
      <c r="L9" s="28">
        <f t="shared" si="7"/>
        <v>30120</v>
      </c>
      <c r="M9" s="28">
        <f t="shared" si="8"/>
        <v>73164</v>
      </c>
      <c r="N9" s="28">
        <v>16000</v>
      </c>
      <c r="O9" s="28">
        <f t="shared" si="9"/>
        <v>39252</v>
      </c>
      <c r="P9" s="29">
        <v>868000</v>
      </c>
      <c r="Q9" s="30"/>
    </row>
    <row r="10" spans="1:17" ht="21.75" customHeight="1">
      <c r="A10" s="23">
        <v>392</v>
      </c>
      <c r="B10" s="23">
        <v>133.6</v>
      </c>
      <c r="C10" s="24">
        <f t="shared" si="0"/>
        <v>52371</v>
      </c>
      <c r="D10" s="24">
        <f t="shared" si="1"/>
        <v>3142</v>
      </c>
      <c r="E10" s="25">
        <v>3587</v>
      </c>
      <c r="F10" s="26">
        <v>2401</v>
      </c>
      <c r="G10" s="27">
        <f t="shared" si="2"/>
        <v>628452</v>
      </c>
      <c r="H10" s="28">
        <f t="shared" si="3"/>
        <v>2431</v>
      </c>
      <c r="I10" s="28">
        <f t="shared" si="4"/>
        <v>630883</v>
      </c>
      <c r="J10" s="28">
        <f t="shared" si="5"/>
        <v>78557</v>
      </c>
      <c r="K10" s="28">
        <f t="shared" si="6"/>
        <v>43044</v>
      </c>
      <c r="L10" s="28">
        <f t="shared" si="7"/>
        <v>28812</v>
      </c>
      <c r="M10" s="28">
        <f t="shared" si="8"/>
        <v>71856</v>
      </c>
      <c r="N10" s="28">
        <v>16000</v>
      </c>
      <c r="O10" s="28">
        <f t="shared" si="9"/>
        <v>37704</v>
      </c>
      <c r="P10" s="29">
        <v>835000</v>
      </c>
      <c r="Q10" s="30"/>
    </row>
    <row r="11" spans="1:17" ht="21.75" customHeight="1">
      <c r="A11" s="23">
        <v>376</v>
      </c>
      <c r="B11" s="23">
        <v>133.6</v>
      </c>
      <c r="C11" s="24">
        <f t="shared" si="0"/>
        <v>50234</v>
      </c>
      <c r="D11" s="24">
        <f t="shared" si="1"/>
        <v>3014</v>
      </c>
      <c r="E11" s="25">
        <v>3587</v>
      </c>
      <c r="F11" s="26">
        <v>2292</v>
      </c>
      <c r="G11" s="27">
        <f t="shared" si="2"/>
        <v>602808</v>
      </c>
      <c r="H11" s="28">
        <f t="shared" si="3"/>
        <v>3125</v>
      </c>
      <c r="I11" s="28">
        <f t="shared" si="4"/>
        <v>605933</v>
      </c>
      <c r="J11" s="28">
        <f t="shared" si="5"/>
        <v>75351</v>
      </c>
      <c r="K11" s="28">
        <f t="shared" si="6"/>
        <v>43044</v>
      </c>
      <c r="L11" s="28">
        <f t="shared" si="7"/>
        <v>27504</v>
      </c>
      <c r="M11" s="28">
        <f t="shared" si="8"/>
        <v>70548</v>
      </c>
      <c r="N11" s="28">
        <v>16000</v>
      </c>
      <c r="O11" s="28">
        <f t="shared" si="9"/>
        <v>36168</v>
      </c>
      <c r="P11" s="29">
        <v>804000</v>
      </c>
      <c r="Q11" s="30"/>
    </row>
    <row r="12" spans="1:17" ht="21.75" customHeight="1">
      <c r="A12" s="23">
        <v>360</v>
      </c>
      <c r="B12" s="23">
        <v>133.6</v>
      </c>
      <c r="C12" s="24">
        <f t="shared" si="0"/>
        <v>48096</v>
      </c>
      <c r="D12" s="24">
        <f t="shared" si="1"/>
        <v>2886</v>
      </c>
      <c r="E12" s="25">
        <v>3587</v>
      </c>
      <c r="F12" s="26">
        <v>2184</v>
      </c>
      <c r="G12" s="27">
        <f t="shared" si="2"/>
        <v>577152</v>
      </c>
      <c r="H12" s="28">
        <f t="shared" si="3"/>
        <v>3820</v>
      </c>
      <c r="I12" s="28">
        <f t="shared" si="4"/>
        <v>580972</v>
      </c>
      <c r="J12" s="28">
        <f t="shared" si="5"/>
        <v>72144</v>
      </c>
      <c r="K12" s="28">
        <f t="shared" si="6"/>
        <v>43044</v>
      </c>
      <c r="L12" s="28">
        <f t="shared" si="7"/>
        <v>26208</v>
      </c>
      <c r="M12" s="28">
        <f t="shared" si="8"/>
        <v>69252</v>
      </c>
      <c r="N12" s="28">
        <v>16000</v>
      </c>
      <c r="O12" s="28">
        <f t="shared" si="9"/>
        <v>34632</v>
      </c>
      <c r="P12" s="29">
        <v>773000</v>
      </c>
      <c r="Q12" s="30"/>
    </row>
    <row r="13" spans="1:17" ht="21.75" customHeight="1">
      <c r="A13" s="23">
        <v>344</v>
      </c>
      <c r="B13" s="23">
        <v>133.6</v>
      </c>
      <c r="C13" s="24">
        <f t="shared" si="0"/>
        <v>45958</v>
      </c>
      <c r="D13" s="24">
        <f t="shared" si="1"/>
        <v>2757</v>
      </c>
      <c r="E13" s="25">
        <v>3587</v>
      </c>
      <c r="F13" s="26">
        <v>2184</v>
      </c>
      <c r="G13" s="27">
        <f t="shared" si="2"/>
        <v>551496</v>
      </c>
      <c r="H13" s="28">
        <f t="shared" si="3"/>
        <v>3231</v>
      </c>
      <c r="I13" s="28">
        <f t="shared" si="4"/>
        <v>554727</v>
      </c>
      <c r="J13" s="28">
        <f t="shared" si="5"/>
        <v>68937</v>
      </c>
      <c r="K13" s="28">
        <f t="shared" si="6"/>
        <v>43044</v>
      </c>
      <c r="L13" s="28">
        <f t="shared" si="7"/>
        <v>26208</v>
      </c>
      <c r="M13" s="28">
        <f t="shared" si="8"/>
        <v>69252</v>
      </c>
      <c r="N13" s="28">
        <v>16000</v>
      </c>
      <c r="O13" s="28">
        <f t="shared" si="9"/>
        <v>33084</v>
      </c>
      <c r="P13" s="29">
        <v>742000</v>
      </c>
      <c r="Q13" s="30"/>
    </row>
    <row r="14" spans="1:17" ht="21.75" customHeight="1">
      <c r="A14" s="23">
        <v>328</v>
      </c>
      <c r="B14" s="23">
        <v>133.6</v>
      </c>
      <c r="C14" s="24">
        <f t="shared" si="0"/>
        <v>43821</v>
      </c>
      <c r="D14" s="24">
        <f t="shared" si="1"/>
        <v>2629</v>
      </c>
      <c r="E14" s="25">
        <v>3437</v>
      </c>
      <c r="F14" s="26">
        <v>1989</v>
      </c>
      <c r="G14" s="27">
        <f t="shared" si="2"/>
        <v>525852</v>
      </c>
      <c r="H14" s="28">
        <f t="shared" si="3"/>
        <v>1756</v>
      </c>
      <c r="I14" s="28">
        <f t="shared" si="4"/>
        <v>527608</v>
      </c>
      <c r="J14" s="28">
        <f t="shared" si="5"/>
        <v>65732</v>
      </c>
      <c r="K14" s="28">
        <f t="shared" si="6"/>
        <v>41244</v>
      </c>
      <c r="L14" s="28">
        <f t="shared" si="7"/>
        <v>23868</v>
      </c>
      <c r="M14" s="28">
        <f t="shared" si="8"/>
        <v>65112</v>
      </c>
      <c r="N14" s="28">
        <v>16000</v>
      </c>
      <c r="O14" s="28">
        <f t="shared" si="9"/>
        <v>31548</v>
      </c>
      <c r="P14" s="29">
        <v>706000</v>
      </c>
      <c r="Q14" s="30"/>
    </row>
    <row r="15" spans="1:16" ht="21.75" customHeight="1">
      <c r="A15" s="31"/>
      <c r="B15" s="31"/>
      <c r="H15" s="2"/>
      <c r="I15" s="2"/>
      <c r="J15" s="2"/>
      <c r="K15" s="2"/>
      <c r="L15" s="2"/>
      <c r="M15" s="2"/>
      <c r="N15" s="2"/>
      <c r="O15" s="2"/>
      <c r="P15" s="2"/>
    </row>
    <row r="16" spans="1:3" ht="21.75" customHeight="1">
      <c r="A16" s="31"/>
      <c r="B16" s="32"/>
      <c r="C16" s="33"/>
    </row>
  </sheetData>
  <sheetProtection selectLockedCells="1" selectUnlockedCells="1"/>
  <mergeCells count="14">
    <mergeCell ref="A2:F2"/>
    <mergeCell ref="G2:P2"/>
    <mergeCell ref="A3:A4"/>
    <mergeCell ref="B3:B4"/>
    <mergeCell ref="C3:C4"/>
    <mergeCell ref="D3:D4"/>
    <mergeCell ref="E3:E4"/>
    <mergeCell ref="F3:F4"/>
    <mergeCell ref="G3:I3"/>
    <mergeCell ref="J3:J4"/>
    <mergeCell ref="K3:M3"/>
    <mergeCell ref="N3:N4"/>
    <mergeCell ref="O3:O4"/>
    <mergeCell ref="P3:P4"/>
  </mergeCells>
  <printOptions horizontalCentered="1"/>
  <pageMargins left="0.3541666666666667" right="0.35416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&amp;R&amp;10附檔一(1-3)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L4" sqref="L4"/>
    </sheetView>
  </sheetViews>
  <sheetFormatPr defaultColWidth="8.00390625" defaultRowHeight="21.75" customHeight="1"/>
  <cols>
    <col min="1" max="1" width="10.00390625" style="1" customWidth="1"/>
    <col min="2" max="2" width="11.125" style="1" customWidth="1"/>
    <col min="3" max="3" width="10.625" style="1" customWidth="1"/>
    <col min="4" max="4" width="12.50390625" style="1" customWidth="1"/>
    <col min="5" max="5" width="13.125" style="1" customWidth="1"/>
    <col min="6" max="6" width="11.50390625" style="1" customWidth="1"/>
    <col min="7" max="8" width="11.50390625" style="4" customWidth="1"/>
    <col min="9" max="9" width="11.75390625" style="4" customWidth="1"/>
    <col min="10" max="10" width="10.375" style="4" customWidth="1"/>
    <col min="11" max="11" width="11.375" style="4" customWidth="1"/>
    <col min="12" max="12" width="10.625" style="4" customWidth="1"/>
    <col min="13" max="13" width="13.00390625" style="1" customWidth="1"/>
    <col min="14" max="16384" width="9.00390625" style="1" customWidth="1"/>
  </cols>
  <sheetData>
    <row r="1" spans="1:13" s="35" customFormat="1" ht="26.25" customHeight="1">
      <c r="A1" s="34"/>
      <c r="C1" s="34"/>
      <c r="D1" s="34"/>
      <c r="E1" s="34"/>
      <c r="F1" s="34" t="s">
        <v>22</v>
      </c>
      <c r="G1" s="34"/>
      <c r="H1" s="34"/>
      <c r="I1" s="34"/>
      <c r="J1" s="34"/>
      <c r="K1" s="34"/>
      <c r="L1" s="36" t="s">
        <v>1</v>
      </c>
      <c r="M1" s="36"/>
    </row>
    <row r="2" spans="1:13" s="14" customFormat="1" ht="21.75" customHeight="1">
      <c r="A2" s="11" t="s">
        <v>2</v>
      </c>
      <c r="B2" s="11"/>
      <c r="C2" s="11"/>
      <c r="D2" s="11"/>
      <c r="E2" s="11"/>
      <c r="F2" s="11"/>
      <c r="G2" s="37" t="s">
        <v>3</v>
      </c>
      <c r="H2" s="37"/>
      <c r="I2" s="37"/>
      <c r="J2" s="37"/>
      <c r="K2" s="37"/>
      <c r="L2" s="37"/>
      <c r="M2" s="13"/>
    </row>
    <row r="3" spans="1:13" s="22" customFormat="1" ht="32.25" customHeight="1">
      <c r="A3" s="15" t="s">
        <v>4</v>
      </c>
      <c r="B3" s="15" t="s">
        <v>5</v>
      </c>
      <c r="C3" s="15" t="s">
        <v>6</v>
      </c>
      <c r="D3" s="38" t="s">
        <v>7</v>
      </c>
      <c r="E3" s="15" t="s">
        <v>8</v>
      </c>
      <c r="F3" s="39" t="s">
        <v>9</v>
      </c>
      <c r="G3" s="20" t="s">
        <v>23</v>
      </c>
      <c r="H3" s="19" t="s">
        <v>11</v>
      </c>
      <c r="I3" s="19" t="s">
        <v>12</v>
      </c>
      <c r="J3" s="19" t="s">
        <v>13</v>
      </c>
      <c r="K3" s="19" t="s">
        <v>14</v>
      </c>
      <c r="L3" s="40" t="s">
        <v>15</v>
      </c>
      <c r="M3" s="21"/>
    </row>
    <row r="4" spans="1:12" ht="21.75" customHeight="1">
      <c r="A4" s="23">
        <v>472</v>
      </c>
      <c r="B4" s="23">
        <v>133.6</v>
      </c>
      <c r="C4" s="24">
        <f aca="true" t="shared" si="0" ref="C4:C13">ROUND(B4*A4,0)</f>
        <v>63059</v>
      </c>
      <c r="D4" s="24">
        <f aca="true" t="shared" si="1" ref="D4:D13">ROUND(C4*0.12*0.5,0)</f>
        <v>3784</v>
      </c>
      <c r="E4" s="25">
        <v>3587</v>
      </c>
      <c r="F4" s="41">
        <v>2890</v>
      </c>
      <c r="G4" s="27">
        <f aca="true" t="shared" si="2" ref="G4:G13">CEILING(C4*12,1000)</f>
        <v>757000</v>
      </c>
      <c r="H4" s="28">
        <f aca="true" t="shared" si="3" ref="H4:H13">CEILING(+C4*1.5,1000)</f>
        <v>95000</v>
      </c>
      <c r="I4" s="28">
        <f aca="true" t="shared" si="4" ref="I4:I13">CEILING(E4*12,1000)+CEILING(F4*12,1000)</f>
        <v>79000</v>
      </c>
      <c r="J4" s="28">
        <v>16000</v>
      </c>
      <c r="K4" s="28">
        <f aca="true" t="shared" si="5" ref="K4:K13">CEILING(+D4*12,1000)</f>
        <v>46000</v>
      </c>
      <c r="L4" s="42">
        <f aca="true" t="shared" si="6" ref="L4:L13">SUM(G4:K4)</f>
        <v>993000</v>
      </c>
    </row>
    <row r="5" spans="1:12" ht="21.75" customHeight="1">
      <c r="A5" s="23">
        <v>456</v>
      </c>
      <c r="B5" s="23">
        <v>133.6</v>
      </c>
      <c r="C5" s="24">
        <f t="shared" si="0"/>
        <v>60922</v>
      </c>
      <c r="D5" s="24">
        <f t="shared" si="1"/>
        <v>3655</v>
      </c>
      <c r="E5" s="25">
        <v>3587</v>
      </c>
      <c r="F5" s="41">
        <v>2890</v>
      </c>
      <c r="G5" s="27">
        <f t="shared" si="2"/>
        <v>732000</v>
      </c>
      <c r="H5" s="28">
        <f t="shared" si="3"/>
        <v>92000</v>
      </c>
      <c r="I5" s="28">
        <f t="shared" si="4"/>
        <v>79000</v>
      </c>
      <c r="J5" s="28">
        <v>16000</v>
      </c>
      <c r="K5" s="28">
        <f t="shared" si="5"/>
        <v>44000</v>
      </c>
      <c r="L5" s="42">
        <f t="shared" si="6"/>
        <v>963000</v>
      </c>
    </row>
    <row r="6" spans="1:12" ht="21.75" customHeight="1">
      <c r="A6" s="23">
        <v>440</v>
      </c>
      <c r="B6" s="23">
        <v>133.6</v>
      </c>
      <c r="C6" s="24">
        <f t="shared" si="0"/>
        <v>58784</v>
      </c>
      <c r="D6" s="24">
        <f t="shared" si="1"/>
        <v>3527</v>
      </c>
      <c r="E6" s="25">
        <v>3587</v>
      </c>
      <c r="F6" s="41">
        <v>2755</v>
      </c>
      <c r="G6" s="27">
        <f t="shared" si="2"/>
        <v>706000</v>
      </c>
      <c r="H6" s="28">
        <f t="shared" si="3"/>
        <v>89000</v>
      </c>
      <c r="I6" s="28">
        <f t="shared" si="4"/>
        <v>78000</v>
      </c>
      <c r="J6" s="28">
        <v>16000</v>
      </c>
      <c r="K6" s="28">
        <f t="shared" si="5"/>
        <v>43000</v>
      </c>
      <c r="L6" s="42">
        <f t="shared" si="6"/>
        <v>932000</v>
      </c>
    </row>
    <row r="7" spans="1:12" ht="21.75" customHeight="1">
      <c r="A7" s="23">
        <v>424</v>
      </c>
      <c r="B7" s="23">
        <v>133.6</v>
      </c>
      <c r="C7" s="24">
        <f t="shared" si="0"/>
        <v>56646</v>
      </c>
      <c r="D7" s="24">
        <f t="shared" si="1"/>
        <v>3399</v>
      </c>
      <c r="E7" s="25">
        <v>3587</v>
      </c>
      <c r="F7" s="41">
        <v>2619</v>
      </c>
      <c r="G7" s="27">
        <f t="shared" si="2"/>
        <v>680000</v>
      </c>
      <c r="H7" s="28">
        <f t="shared" si="3"/>
        <v>85000</v>
      </c>
      <c r="I7" s="28">
        <f t="shared" si="4"/>
        <v>76000</v>
      </c>
      <c r="J7" s="28">
        <v>16000</v>
      </c>
      <c r="K7" s="28">
        <f t="shared" si="5"/>
        <v>41000</v>
      </c>
      <c r="L7" s="42">
        <f t="shared" si="6"/>
        <v>898000</v>
      </c>
    </row>
    <row r="8" spans="1:12" ht="21.75" customHeight="1">
      <c r="A8" s="23">
        <v>408</v>
      </c>
      <c r="B8" s="23">
        <v>133.6</v>
      </c>
      <c r="C8" s="24">
        <f t="shared" si="0"/>
        <v>54509</v>
      </c>
      <c r="D8" s="24">
        <f t="shared" si="1"/>
        <v>3271</v>
      </c>
      <c r="E8" s="25">
        <v>3587</v>
      </c>
      <c r="F8" s="41">
        <v>2510</v>
      </c>
      <c r="G8" s="27">
        <f t="shared" si="2"/>
        <v>655000</v>
      </c>
      <c r="H8" s="28">
        <f t="shared" si="3"/>
        <v>82000</v>
      </c>
      <c r="I8" s="28">
        <f t="shared" si="4"/>
        <v>75000</v>
      </c>
      <c r="J8" s="28">
        <v>16000</v>
      </c>
      <c r="K8" s="28">
        <f t="shared" si="5"/>
        <v>40000</v>
      </c>
      <c r="L8" s="42">
        <f t="shared" si="6"/>
        <v>868000</v>
      </c>
    </row>
    <row r="9" spans="1:12" ht="21.75" customHeight="1">
      <c r="A9" s="23">
        <v>392</v>
      </c>
      <c r="B9" s="23">
        <v>133.6</v>
      </c>
      <c r="C9" s="24">
        <f t="shared" si="0"/>
        <v>52371</v>
      </c>
      <c r="D9" s="24">
        <f t="shared" si="1"/>
        <v>3142</v>
      </c>
      <c r="E9" s="25">
        <v>3587</v>
      </c>
      <c r="F9" s="41">
        <v>2401</v>
      </c>
      <c r="G9" s="27">
        <f t="shared" si="2"/>
        <v>629000</v>
      </c>
      <c r="H9" s="28">
        <f t="shared" si="3"/>
        <v>79000</v>
      </c>
      <c r="I9" s="28">
        <f t="shared" si="4"/>
        <v>73000</v>
      </c>
      <c r="J9" s="28">
        <v>16000</v>
      </c>
      <c r="K9" s="28">
        <f t="shared" si="5"/>
        <v>38000</v>
      </c>
      <c r="L9" s="42">
        <f t="shared" si="6"/>
        <v>835000</v>
      </c>
    </row>
    <row r="10" spans="1:12" ht="21.75" customHeight="1">
      <c r="A10" s="23">
        <v>376</v>
      </c>
      <c r="B10" s="23">
        <v>133.6</v>
      </c>
      <c r="C10" s="24">
        <f t="shared" si="0"/>
        <v>50234</v>
      </c>
      <c r="D10" s="24">
        <f t="shared" si="1"/>
        <v>3014</v>
      </c>
      <c r="E10" s="25">
        <v>3587</v>
      </c>
      <c r="F10" s="41">
        <v>2292</v>
      </c>
      <c r="G10" s="27">
        <f t="shared" si="2"/>
        <v>603000</v>
      </c>
      <c r="H10" s="28">
        <f t="shared" si="3"/>
        <v>76000</v>
      </c>
      <c r="I10" s="28">
        <f t="shared" si="4"/>
        <v>72000</v>
      </c>
      <c r="J10" s="28">
        <v>16000</v>
      </c>
      <c r="K10" s="28">
        <f t="shared" si="5"/>
        <v>37000</v>
      </c>
      <c r="L10" s="42">
        <f t="shared" si="6"/>
        <v>804000</v>
      </c>
    </row>
    <row r="11" spans="1:12" ht="21.75" customHeight="1">
      <c r="A11" s="23">
        <v>360</v>
      </c>
      <c r="B11" s="23">
        <v>133.6</v>
      </c>
      <c r="C11" s="24">
        <f t="shared" si="0"/>
        <v>48096</v>
      </c>
      <c r="D11" s="24">
        <f t="shared" si="1"/>
        <v>2886</v>
      </c>
      <c r="E11" s="25">
        <v>3587</v>
      </c>
      <c r="F11" s="41">
        <v>2184</v>
      </c>
      <c r="G11" s="27">
        <f t="shared" si="2"/>
        <v>578000</v>
      </c>
      <c r="H11" s="28">
        <f t="shared" si="3"/>
        <v>73000</v>
      </c>
      <c r="I11" s="28">
        <f t="shared" si="4"/>
        <v>71000</v>
      </c>
      <c r="J11" s="28">
        <v>16000</v>
      </c>
      <c r="K11" s="28">
        <f t="shared" si="5"/>
        <v>35000</v>
      </c>
      <c r="L11" s="42">
        <f t="shared" si="6"/>
        <v>773000</v>
      </c>
    </row>
    <row r="12" spans="1:12" ht="21.75" customHeight="1">
      <c r="A12" s="23">
        <v>344</v>
      </c>
      <c r="B12" s="23">
        <v>133.6</v>
      </c>
      <c r="C12" s="24">
        <f t="shared" si="0"/>
        <v>45958</v>
      </c>
      <c r="D12" s="24">
        <f t="shared" si="1"/>
        <v>2757</v>
      </c>
      <c r="E12" s="25">
        <v>3587</v>
      </c>
      <c r="F12" s="41">
        <v>2184</v>
      </c>
      <c r="G12" s="27">
        <f t="shared" si="2"/>
        <v>552000</v>
      </c>
      <c r="H12" s="28">
        <f t="shared" si="3"/>
        <v>69000</v>
      </c>
      <c r="I12" s="28">
        <f t="shared" si="4"/>
        <v>71000</v>
      </c>
      <c r="J12" s="28">
        <v>16000</v>
      </c>
      <c r="K12" s="28">
        <f t="shared" si="5"/>
        <v>34000</v>
      </c>
      <c r="L12" s="42">
        <f t="shared" si="6"/>
        <v>742000</v>
      </c>
    </row>
    <row r="13" spans="1:12" ht="21.75" customHeight="1">
      <c r="A13" s="23">
        <v>328</v>
      </c>
      <c r="B13" s="23">
        <v>133.6</v>
      </c>
      <c r="C13" s="24">
        <f t="shared" si="0"/>
        <v>43821</v>
      </c>
      <c r="D13" s="24">
        <f t="shared" si="1"/>
        <v>2629</v>
      </c>
      <c r="E13" s="25">
        <v>3437</v>
      </c>
      <c r="F13" s="41">
        <v>1989</v>
      </c>
      <c r="G13" s="27">
        <f t="shared" si="2"/>
        <v>526000</v>
      </c>
      <c r="H13" s="28">
        <f t="shared" si="3"/>
        <v>66000</v>
      </c>
      <c r="I13" s="28">
        <f t="shared" si="4"/>
        <v>66000</v>
      </c>
      <c r="J13" s="28">
        <v>16000</v>
      </c>
      <c r="K13" s="28">
        <f t="shared" si="5"/>
        <v>32000</v>
      </c>
      <c r="L13" s="42">
        <f t="shared" si="6"/>
        <v>706000</v>
      </c>
    </row>
    <row r="14" spans="1:12" ht="82.5" customHeight="1">
      <c r="A14" s="31"/>
      <c r="B14" s="31"/>
      <c r="C14" s="2"/>
      <c r="D14" s="2"/>
      <c r="E14" s="2"/>
      <c r="F14" s="2"/>
      <c r="G14" s="43"/>
      <c r="H14" s="43"/>
      <c r="I14" s="43"/>
      <c r="J14" s="43"/>
      <c r="K14" s="43"/>
      <c r="L14" s="44" t="s">
        <v>24</v>
      </c>
    </row>
    <row r="15" spans="1:5" ht="21.75" customHeight="1">
      <c r="A15" s="31"/>
      <c r="B15" s="32"/>
      <c r="C15" s="32"/>
      <c r="D15" s="31"/>
      <c r="E15" s="31"/>
    </row>
  </sheetData>
  <sheetProtection selectLockedCells="1" selectUnlockedCells="1"/>
  <mergeCells count="2">
    <mergeCell ref="A2:F2"/>
    <mergeCell ref="G2:L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6.5"/>
  <cols>
    <col min="1" max="16384" width="8.8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吳心華</dc:creator>
  <cp:keywords/>
  <dc:description/>
  <cp:lastModifiedBy/>
  <cp:lastPrinted>2019-07-09T04:13:18Z</cp:lastPrinted>
  <dcterms:created xsi:type="dcterms:W3CDTF">2019-04-11T06:08:39Z</dcterms:created>
  <dcterms:modified xsi:type="dcterms:W3CDTF">2020-06-08T10:04:45Z</dcterms:modified>
  <cp:category/>
  <cp:version/>
  <cp:contentType/>
  <cp:contentStatus/>
  <cp:revision>1</cp:revision>
</cp:coreProperties>
</file>