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<sst xmlns="http://schemas.openxmlformats.org/spreadsheetml/2006/main" count="46" uniqueCount="37">
  <si>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 xml:space="preserve">  </t>
  </si>
  <si>
    <r>
      <rPr>
        <b/>
        <sz val="14"/>
        <rFont val="新細明體"/>
        <family val="1"/>
      </rPr>
      <t>新竹縣</t>
    </r>
    <r>
      <rPr>
        <b/>
        <sz val="14"/>
        <rFont val="Times New Roman"/>
        <family val="1"/>
      </rPr>
      <t>110</t>
    </r>
    <r>
      <rPr>
        <b/>
        <sz val="14"/>
        <rFont val="新細明體"/>
        <family val="1"/>
      </rPr>
      <t>年度約聘僱人員年薪俸編列標準表</t>
    </r>
    <r>
      <rPr>
        <b/>
        <sz val="14"/>
        <rFont val="Times New Roman"/>
        <family val="1"/>
      </rPr>
      <t>(</t>
    </r>
    <r>
      <rPr>
        <b/>
        <u val="single"/>
        <sz val="14"/>
        <rFont val="新細明體"/>
        <family val="1"/>
      </rPr>
      <t>特種基金附屬單位預算</t>
    </r>
    <r>
      <rPr>
        <b/>
        <sz val="14"/>
        <rFont val="Times New Roman"/>
        <family val="1"/>
      </rPr>
      <t>)</t>
    </r>
  </si>
  <si>
    <t>單位：元</t>
  </si>
  <si>
    <t>職
稱</t>
  </si>
  <si>
    <t>職
等</t>
  </si>
  <si>
    <t>月俸標準</t>
  </si>
  <si>
    <t>年俸標準</t>
  </si>
  <si>
    <t>報酬俸點</t>
  </si>
  <si>
    <t>點數</t>
  </si>
  <si>
    <t>月俸額</t>
  </si>
  <si>
    <r>
      <rPr>
        <b/>
        <sz val="10"/>
        <rFont val="新細明體"/>
        <family val="1"/>
      </rPr>
      <t>月俸</t>
    </r>
    <r>
      <rPr>
        <b/>
        <sz val="10"/>
        <rFont val="Times New Roman"/>
        <family val="1"/>
      </rPr>
      <t>*0.12*0.5</t>
    </r>
    <r>
      <rPr>
        <b/>
        <sz val="10"/>
        <rFont val="新細明體"/>
        <family val="1"/>
      </rPr>
      <t xml:space="preserve">離職儲金 </t>
    </r>
  </si>
  <si>
    <t>勞保</t>
  </si>
  <si>
    <t>健保(暫訂)</t>
  </si>
  <si>
    <t>年俸額</t>
  </si>
  <si>
    <t>年終獎金</t>
  </si>
  <si>
    <t>保險費</t>
  </si>
  <si>
    <t>休假補助</t>
  </si>
  <si>
    <t>離職儲金</t>
  </si>
  <si>
    <t>合計</t>
  </si>
  <si>
    <t>約
聘</t>
  </si>
  <si>
    <t>八等</t>
  </si>
  <si>
    <t>七等</t>
  </si>
  <si>
    <t>六等</t>
  </si>
  <si>
    <t>約
僱</t>
  </si>
  <si>
    <t>五等</t>
  </si>
  <si>
    <t>四等</t>
  </si>
  <si>
    <t>三等</t>
  </si>
  <si>
    <t>二等</t>
  </si>
  <si>
    <t>一等</t>
  </si>
  <si>
    <t>工友、司機、技工年俸標準表</t>
  </si>
  <si>
    <t>專業加給</t>
  </si>
  <si>
    <t>工餉</t>
  </si>
  <si>
    <t>每月勞保額</t>
  </si>
  <si>
    <t>每月健保額</t>
  </si>
  <si>
    <t>年終獎金及
考績奬金</t>
  </si>
  <si>
    <t>工友</t>
  </si>
  <si>
    <t>司機、技工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</si>
</sst>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_-* #,##0_-;\-* #,##0_-;_-* \-??_-;_-@_-"/>
  </numFmts>
  <fonts count="9">
    <font>
      <sz val="12"/>
      <name val="新細明體"/>
      <family val="1"/>
    </font>
    <font>
      <sz val="10"/>
      <name val="Arial"/>
      <family val="0"/>
    </font>
    <font>
      <b/>
      <sz val="12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u val="single"/>
      <sz val="14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Fill="1" applyAlignment="1">
      <alignment vertical="center"/>
    </xf>
    <xf numFmtId="164" fontId="2" fillId="0" borderId="0" xfId="0" applyFont="1" applyAlignment="1">
      <alignment horizontal="center" vertical="top"/>
    </xf>
    <xf numFmtId="164" fontId="3" fillId="0" borderId="0" xfId="0" applyFont="1" applyBorder="1" applyAlignment="1">
      <alignment horizontal="center" vertical="top"/>
    </xf>
    <xf numFmtId="164" fontId="4" fillId="0" borderId="0" xfId="0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vertical="center" wrapText="1"/>
    </xf>
    <xf numFmtId="164" fontId="2" fillId="0" borderId="8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6" fontId="2" fillId="0" borderId="1" xfId="15" applyNumberFormat="1" applyFont="1" applyFill="1" applyBorder="1" applyAlignment="1" applyProtection="1">
      <alignment/>
      <protection/>
    </xf>
    <xf numFmtId="166" fontId="2" fillId="3" borderId="1" xfId="15" applyNumberFormat="1" applyFont="1" applyFill="1" applyBorder="1" applyAlignment="1" applyProtection="1">
      <alignment/>
      <protection/>
    </xf>
    <xf numFmtId="166" fontId="2" fillId="3" borderId="4" xfId="15" applyNumberFormat="1" applyFont="1" applyFill="1" applyBorder="1" applyAlignment="1" applyProtection="1">
      <alignment horizontal="center" wrapText="1"/>
      <protection/>
    </xf>
    <xf numFmtId="166" fontId="2" fillId="2" borderId="5" xfId="15" applyNumberFormat="1" applyFont="1" applyFill="1" applyBorder="1" applyAlignment="1" applyProtection="1">
      <alignment/>
      <protection/>
    </xf>
    <xf numFmtId="166" fontId="2" fillId="2" borderId="1" xfId="15" applyNumberFormat="1" applyFont="1" applyFill="1" applyBorder="1" applyAlignment="1" applyProtection="1">
      <alignment/>
      <protection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vertical="center"/>
    </xf>
    <xf numFmtId="164" fontId="2" fillId="0" borderId="12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6" fontId="2" fillId="0" borderId="6" xfId="0" applyNumberFormat="1" applyFont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/>
    </xf>
    <xf numFmtId="166" fontId="2" fillId="2" borderId="15" xfId="15" applyNumberFormat="1" applyFont="1" applyFill="1" applyBorder="1" applyAlignment="1" applyProtection="1">
      <alignment/>
      <protection/>
    </xf>
    <xf numFmtId="166" fontId="2" fillId="2" borderId="6" xfId="15" applyNumberFormat="1" applyFont="1" applyFill="1" applyBorder="1" applyAlignment="1" applyProtection="1">
      <alignment/>
      <protection/>
    </xf>
    <xf numFmtId="166" fontId="2" fillId="2" borderId="16" xfId="15" applyNumberFormat="1" applyFont="1" applyFill="1" applyBorder="1" applyAlignment="1" applyProtection="1">
      <alignment/>
      <protection/>
    </xf>
    <xf numFmtId="164" fontId="2" fillId="0" borderId="17" xfId="0" applyFont="1" applyBorder="1" applyAlignment="1">
      <alignment horizontal="center" vertical="center" wrapText="1"/>
    </xf>
    <xf numFmtId="164" fontId="2" fillId="0" borderId="17" xfId="0" applyFont="1" applyBorder="1" applyAlignment="1">
      <alignment horizontal="center" vertical="center"/>
    </xf>
    <xf numFmtId="164" fontId="2" fillId="0" borderId="17" xfId="0" applyFont="1" applyBorder="1" applyAlignment="1">
      <alignment vertical="center"/>
    </xf>
    <xf numFmtId="166" fontId="2" fillId="3" borderId="17" xfId="15" applyNumberFormat="1" applyFont="1" applyFill="1" applyBorder="1" applyAlignment="1" applyProtection="1">
      <alignment/>
      <protection/>
    </xf>
    <xf numFmtId="166" fontId="2" fillId="2" borderId="3" xfId="15" applyNumberFormat="1" applyFont="1" applyFill="1" applyBorder="1" applyAlignment="1" applyProtection="1">
      <alignment/>
      <protection/>
    </xf>
    <xf numFmtId="166" fontId="2" fillId="2" borderId="17" xfId="15" applyNumberFormat="1" applyFont="1" applyFill="1" applyBorder="1" applyAlignment="1" applyProtection="1">
      <alignment/>
      <protection/>
    </xf>
    <xf numFmtId="164" fontId="2" fillId="0" borderId="0" xfId="0" applyFont="1" applyBorder="1" applyAlignment="1">
      <alignment vertical="center"/>
    </xf>
    <xf numFmtId="166" fontId="2" fillId="0" borderId="0" xfId="15" applyNumberFormat="1" applyFont="1" applyFill="1" applyBorder="1" applyAlignment="1" applyProtection="1">
      <alignment/>
      <protection/>
    </xf>
    <xf numFmtId="166" fontId="2" fillId="4" borderId="0" xfId="15" applyNumberFormat="1" applyFont="1" applyFill="1" applyBorder="1" applyAlignment="1" applyProtection="1">
      <alignment/>
      <protection/>
    </xf>
    <xf numFmtId="166" fontId="2" fillId="0" borderId="0" xfId="15" applyNumberFormat="1" applyFont="1" applyFill="1" applyBorder="1" applyAlignment="1" applyProtection="1">
      <alignment vertical="top"/>
      <protection/>
    </xf>
    <xf numFmtId="164" fontId="4" fillId="0" borderId="0" xfId="0" applyFont="1" applyAlignment="1">
      <alignment vertical="top"/>
    </xf>
    <xf numFmtId="164" fontId="2" fillId="0" borderId="0" xfId="0" applyFont="1" applyFill="1" applyAlignment="1">
      <alignment vertical="top"/>
    </xf>
    <xf numFmtId="164" fontId="2" fillId="0" borderId="4" xfId="0" applyFont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0" borderId="9" xfId="0" applyFont="1" applyFill="1" applyBorder="1" applyAlignment="1">
      <alignment horizontal="center" vertical="center"/>
    </xf>
    <xf numFmtId="166" fontId="2" fillId="3" borderId="4" xfId="15" applyNumberFormat="1" applyFont="1" applyFill="1" applyBorder="1" applyAlignment="1" applyProtection="1">
      <alignment/>
      <protection/>
    </xf>
    <xf numFmtId="166" fontId="2" fillId="0" borderId="9" xfId="15" applyNumberFormat="1" applyFont="1" applyFill="1" applyBorder="1" applyAlignment="1" applyProtection="1">
      <alignment/>
      <protection/>
    </xf>
    <xf numFmtId="164" fontId="7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workbookViewId="0" topLeftCell="A1">
      <selection activeCell="H6" sqref="H6"/>
    </sheetView>
  </sheetViews>
  <sheetFormatPr defaultColWidth="8.00390625" defaultRowHeight="21.75" customHeight="1"/>
  <cols>
    <col min="1" max="1" width="4.875" style="1" customWidth="1"/>
    <col min="2" max="4" width="6.125" style="1" customWidth="1"/>
    <col min="5" max="5" width="10.00390625" style="2" customWidth="1"/>
    <col min="6" max="6" width="11.125" style="2" customWidth="1"/>
    <col min="7" max="7" width="10.625" style="2" customWidth="1"/>
    <col min="8" max="8" width="12.50390625" style="2" customWidth="1"/>
    <col min="9" max="9" width="13.125" style="2" customWidth="1"/>
    <col min="10" max="10" width="11.50390625" style="2" customWidth="1"/>
    <col min="11" max="12" width="11.50390625" style="3" customWidth="1"/>
    <col min="13" max="13" width="11.75390625" style="3" customWidth="1"/>
    <col min="14" max="14" width="10.375" style="3" customWidth="1"/>
    <col min="15" max="15" width="11.375" style="3" customWidth="1"/>
    <col min="16" max="16" width="10.625" style="3" customWidth="1"/>
    <col min="17" max="17" width="13.00390625" style="2" customWidth="1"/>
    <col min="18" max="16384" width="9.00390625" style="2" customWidth="1"/>
  </cols>
  <sheetData>
    <row r="1" spans="1:17" s="7" customFormat="1" ht="26.25" customHeight="1">
      <c r="A1" s="4" t="s">
        <v>0</v>
      </c>
      <c r="B1" s="5"/>
      <c r="C1" s="5"/>
      <c r="D1" s="5"/>
      <c r="E1" s="6"/>
      <c r="G1" s="6"/>
      <c r="H1" s="6"/>
      <c r="I1" s="6"/>
      <c r="J1" s="6" t="s">
        <v>1</v>
      </c>
      <c r="K1" s="6"/>
      <c r="L1" s="6"/>
      <c r="M1" s="6"/>
      <c r="N1" s="6"/>
      <c r="O1" s="6"/>
      <c r="P1" s="8" t="s">
        <v>2</v>
      </c>
      <c r="Q1" s="8"/>
    </row>
    <row r="2" spans="1:17" s="13" customFormat="1" ht="21.75" customHeight="1">
      <c r="A2" s="9" t="s">
        <v>3</v>
      </c>
      <c r="B2" s="9" t="s">
        <v>4</v>
      </c>
      <c r="C2" s="9"/>
      <c r="D2" s="9"/>
      <c r="E2" s="10" t="s">
        <v>5</v>
      </c>
      <c r="F2" s="10"/>
      <c r="G2" s="10"/>
      <c r="H2" s="10"/>
      <c r="I2" s="10"/>
      <c r="J2" s="10"/>
      <c r="K2" s="11" t="s">
        <v>6</v>
      </c>
      <c r="L2" s="11"/>
      <c r="M2" s="11"/>
      <c r="N2" s="11"/>
      <c r="O2" s="11"/>
      <c r="P2" s="11"/>
      <c r="Q2" s="12"/>
    </row>
    <row r="3" spans="1:17" s="19" customFormat="1" ht="32.25" customHeight="1">
      <c r="A3" s="9"/>
      <c r="B3" s="9"/>
      <c r="C3" s="9"/>
      <c r="D3" s="9"/>
      <c r="E3" s="9" t="s">
        <v>7</v>
      </c>
      <c r="F3" s="9" t="s">
        <v>8</v>
      </c>
      <c r="G3" s="9" t="s">
        <v>9</v>
      </c>
      <c r="H3" s="14" t="s">
        <v>10</v>
      </c>
      <c r="I3" s="9" t="s">
        <v>11</v>
      </c>
      <c r="J3" s="15" t="s">
        <v>12</v>
      </c>
      <c r="K3" s="16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18"/>
    </row>
    <row r="4" spans="1:16" ht="21.75" customHeight="1">
      <c r="A4" s="20" t="s">
        <v>19</v>
      </c>
      <c r="B4" s="21"/>
      <c r="C4" s="22"/>
      <c r="D4" s="23" t="s">
        <v>20</v>
      </c>
      <c r="E4" s="24">
        <v>472</v>
      </c>
      <c r="F4" s="24">
        <v>124.7</v>
      </c>
      <c r="G4" s="25">
        <f aca="true" t="shared" si="0" ref="G4:G21">FLOOR(F4*E4,1)</f>
        <v>58858</v>
      </c>
      <c r="H4" s="25">
        <f aca="true" t="shared" si="1" ref="H4:H21">FLOOR(G4*0.12*0.5,1)</f>
        <v>3531</v>
      </c>
      <c r="I4" s="26">
        <v>3587</v>
      </c>
      <c r="J4" s="27">
        <v>2755</v>
      </c>
      <c r="K4" s="28">
        <f aca="true" t="shared" si="2" ref="K4:K21">CEILING(G4*12,1000)</f>
        <v>707000</v>
      </c>
      <c r="L4" s="29">
        <f aca="true" t="shared" si="3" ref="L4:L21">CEILING(+G4*1.5,1000)</f>
        <v>89000</v>
      </c>
      <c r="M4" s="29">
        <f aca="true" t="shared" si="4" ref="M4:M21">CEILING(I4*12,1000)+CEILING(J4*12,1000)</f>
        <v>78000</v>
      </c>
      <c r="N4" s="29">
        <v>16000</v>
      </c>
      <c r="O4" s="29">
        <f aca="true" t="shared" si="5" ref="O4:O21">CEILING(+H4*12,1000)</f>
        <v>43000</v>
      </c>
      <c r="P4" s="29">
        <f aca="true" t="shared" si="6" ref="P4:P21">SUM(K4:O4)</f>
        <v>933000</v>
      </c>
    </row>
    <row r="5" spans="1:16" ht="21.75" customHeight="1">
      <c r="A5" s="20"/>
      <c r="B5" s="30"/>
      <c r="C5" s="31"/>
      <c r="D5" s="23"/>
      <c r="E5" s="24">
        <v>456</v>
      </c>
      <c r="F5" s="24">
        <v>124.7</v>
      </c>
      <c r="G5" s="25">
        <f t="shared" si="0"/>
        <v>56863</v>
      </c>
      <c r="H5" s="25">
        <f t="shared" si="1"/>
        <v>3411</v>
      </c>
      <c r="I5" s="26">
        <v>3587</v>
      </c>
      <c r="J5" s="27">
        <v>2619</v>
      </c>
      <c r="K5" s="28">
        <f t="shared" si="2"/>
        <v>683000</v>
      </c>
      <c r="L5" s="29">
        <f t="shared" si="3"/>
        <v>86000</v>
      </c>
      <c r="M5" s="29">
        <f t="shared" si="4"/>
        <v>76000</v>
      </c>
      <c r="N5" s="29">
        <v>16000</v>
      </c>
      <c r="O5" s="29">
        <f t="shared" si="5"/>
        <v>41000</v>
      </c>
      <c r="P5" s="29">
        <f t="shared" si="6"/>
        <v>902000</v>
      </c>
    </row>
    <row r="6" spans="1:16" ht="21.75" customHeight="1">
      <c r="A6" s="20"/>
      <c r="B6" s="30"/>
      <c r="C6" s="31"/>
      <c r="D6" s="23"/>
      <c r="E6" s="24">
        <v>440</v>
      </c>
      <c r="F6" s="24">
        <v>124.7</v>
      </c>
      <c r="G6" s="25">
        <f t="shared" si="0"/>
        <v>54868</v>
      </c>
      <c r="H6" s="25">
        <f t="shared" si="1"/>
        <v>3292</v>
      </c>
      <c r="I6" s="26">
        <v>3587</v>
      </c>
      <c r="J6" s="27">
        <v>2510</v>
      </c>
      <c r="K6" s="28">
        <f t="shared" si="2"/>
        <v>659000</v>
      </c>
      <c r="L6" s="29">
        <f t="shared" si="3"/>
        <v>83000</v>
      </c>
      <c r="M6" s="29">
        <f t="shared" si="4"/>
        <v>75000</v>
      </c>
      <c r="N6" s="29">
        <v>16000</v>
      </c>
      <c r="O6" s="29">
        <f t="shared" si="5"/>
        <v>40000</v>
      </c>
      <c r="P6" s="29">
        <f t="shared" si="6"/>
        <v>873000</v>
      </c>
    </row>
    <row r="7" spans="1:16" ht="21.75" customHeight="1">
      <c r="A7" s="20"/>
      <c r="B7" s="30"/>
      <c r="C7" s="23" t="s">
        <v>21</v>
      </c>
      <c r="D7" s="23"/>
      <c r="E7" s="24">
        <v>424</v>
      </c>
      <c r="F7" s="24">
        <v>124.7</v>
      </c>
      <c r="G7" s="25">
        <f t="shared" si="0"/>
        <v>52872</v>
      </c>
      <c r="H7" s="25">
        <f t="shared" si="1"/>
        <v>3172</v>
      </c>
      <c r="I7" s="26">
        <v>3587</v>
      </c>
      <c r="J7" s="27">
        <v>2401</v>
      </c>
      <c r="K7" s="28">
        <f t="shared" si="2"/>
        <v>635000</v>
      </c>
      <c r="L7" s="29">
        <f t="shared" si="3"/>
        <v>80000</v>
      </c>
      <c r="M7" s="29">
        <f t="shared" si="4"/>
        <v>73000</v>
      </c>
      <c r="N7" s="29">
        <v>16000</v>
      </c>
      <c r="O7" s="29">
        <f t="shared" si="5"/>
        <v>39000</v>
      </c>
      <c r="P7" s="29">
        <f t="shared" si="6"/>
        <v>843000</v>
      </c>
    </row>
    <row r="8" spans="1:16" ht="21.75" customHeight="1">
      <c r="A8" s="20"/>
      <c r="B8" s="30"/>
      <c r="C8" s="23"/>
      <c r="D8" s="23"/>
      <c r="E8" s="24">
        <v>408</v>
      </c>
      <c r="F8" s="24">
        <v>124.7</v>
      </c>
      <c r="G8" s="25">
        <f t="shared" si="0"/>
        <v>50877</v>
      </c>
      <c r="H8" s="25">
        <f t="shared" si="1"/>
        <v>3052</v>
      </c>
      <c r="I8" s="26">
        <v>3587</v>
      </c>
      <c r="J8" s="27">
        <v>2401</v>
      </c>
      <c r="K8" s="28">
        <f t="shared" si="2"/>
        <v>611000</v>
      </c>
      <c r="L8" s="29">
        <f t="shared" si="3"/>
        <v>77000</v>
      </c>
      <c r="M8" s="29">
        <f t="shared" si="4"/>
        <v>73000</v>
      </c>
      <c r="N8" s="29">
        <v>16000</v>
      </c>
      <c r="O8" s="29">
        <f t="shared" si="5"/>
        <v>37000</v>
      </c>
      <c r="P8" s="29">
        <f t="shared" si="6"/>
        <v>814000</v>
      </c>
    </row>
    <row r="9" spans="1:16" ht="21.75" customHeight="1">
      <c r="A9" s="20"/>
      <c r="B9" s="32"/>
      <c r="C9" s="23"/>
      <c r="D9" s="23"/>
      <c r="E9" s="24">
        <v>392</v>
      </c>
      <c r="F9" s="24">
        <v>124.7</v>
      </c>
      <c r="G9" s="25">
        <f t="shared" si="0"/>
        <v>48882</v>
      </c>
      <c r="H9" s="25">
        <f t="shared" si="1"/>
        <v>2932</v>
      </c>
      <c r="I9" s="26">
        <v>3587</v>
      </c>
      <c r="J9" s="27">
        <v>2292</v>
      </c>
      <c r="K9" s="28">
        <f t="shared" si="2"/>
        <v>587000</v>
      </c>
      <c r="L9" s="29">
        <f t="shared" si="3"/>
        <v>74000</v>
      </c>
      <c r="M9" s="29">
        <f t="shared" si="4"/>
        <v>72000</v>
      </c>
      <c r="N9" s="29">
        <v>16000</v>
      </c>
      <c r="O9" s="29">
        <f t="shared" si="5"/>
        <v>36000</v>
      </c>
      <c r="P9" s="29">
        <f t="shared" si="6"/>
        <v>785000</v>
      </c>
    </row>
    <row r="10" spans="1:16" ht="21.75" customHeight="1">
      <c r="A10" s="20"/>
      <c r="B10" s="20" t="s">
        <v>22</v>
      </c>
      <c r="C10" s="23"/>
      <c r="D10" s="23"/>
      <c r="E10" s="24">
        <v>376</v>
      </c>
      <c r="F10" s="24">
        <v>124.7</v>
      </c>
      <c r="G10" s="25">
        <f t="shared" si="0"/>
        <v>46887</v>
      </c>
      <c r="H10" s="25">
        <f t="shared" si="1"/>
        <v>2813</v>
      </c>
      <c r="I10" s="26">
        <v>3587</v>
      </c>
      <c r="J10" s="27">
        <v>2184</v>
      </c>
      <c r="K10" s="28">
        <f t="shared" si="2"/>
        <v>563000</v>
      </c>
      <c r="L10" s="29">
        <f t="shared" si="3"/>
        <v>71000</v>
      </c>
      <c r="M10" s="29">
        <f t="shared" si="4"/>
        <v>71000</v>
      </c>
      <c r="N10" s="29">
        <v>16000</v>
      </c>
      <c r="O10" s="29">
        <f t="shared" si="5"/>
        <v>34000</v>
      </c>
      <c r="P10" s="29">
        <f t="shared" si="6"/>
        <v>755000</v>
      </c>
    </row>
    <row r="11" spans="1:16" ht="21.75" customHeight="1">
      <c r="A11" s="20"/>
      <c r="B11" s="20"/>
      <c r="C11" s="23"/>
      <c r="D11" s="33"/>
      <c r="E11" s="24">
        <v>360</v>
      </c>
      <c r="F11" s="24">
        <v>124.7</v>
      </c>
      <c r="G11" s="25">
        <f t="shared" si="0"/>
        <v>44892</v>
      </c>
      <c r="H11" s="25">
        <f t="shared" si="1"/>
        <v>2693</v>
      </c>
      <c r="I11" s="26">
        <v>3587</v>
      </c>
      <c r="J11" s="27">
        <v>2075</v>
      </c>
      <c r="K11" s="28">
        <f t="shared" si="2"/>
        <v>539000</v>
      </c>
      <c r="L11" s="29">
        <f t="shared" si="3"/>
        <v>68000</v>
      </c>
      <c r="M11" s="29">
        <f t="shared" si="4"/>
        <v>69000</v>
      </c>
      <c r="N11" s="29">
        <v>16000</v>
      </c>
      <c r="O11" s="29">
        <f t="shared" si="5"/>
        <v>33000</v>
      </c>
      <c r="P11" s="29">
        <f t="shared" si="6"/>
        <v>725000</v>
      </c>
    </row>
    <row r="12" spans="1:16" ht="21.75" customHeight="1">
      <c r="A12" s="20"/>
      <c r="B12" s="20"/>
      <c r="C12" s="23"/>
      <c r="D12" s="33"/>
      <c r="E12" s="24">
        <v>344</v>
      </c>
      <c r="F12" s="24">
        <v>124.7</v>
      </c>
      <c r="G12" s="25">
        <f t="shared" si="0"/>
        <v>42896</v>
      </c>
      <c r="H12" s="25">
        <f t="shared" si="1"/>
        <v>2573</v>
      </c>
      <c r="I12" s="26">
        <v>3437</v>
      </c>
      <c r="J12" s="27">
        <v>1989</v>
      </c>
      <c r="K12" s="28">
        <f t="shared" si="2"/>
        <v>515000</v>
      </c>
      <c r="L12" s="29">
        <f t="shared" si="3"/>
        <v>65000</v>
      </c>
      <c r="M12" s="29">
        <f t="shared" si="4"/>
        <v>66000</v>
      </c>
      <c r="N12" s="29">
        <v>16000</v>
      </c>
      <c r="O12" s="29">
        <f t="shared" si="5"/>
        <v>31000</v>
      </c>
      <c r="P12" s="29">
        <f t="shared" si="6"/>
        <v>693000</v>
      </c>
    </row>
    <row r="13" spans="1:16" ht="21.75" customHeight="1">
      <c r="A13" s="20"/>
      <c r="B13" s="20"/>
      <c r="C13" s="23"/>
      <c r="D13" s="33"/>
      <c r="E13" s="24">
        <v>328</v>
      </c>
      <c r="F13" s="24">
        <v>124.7</v>
      </c>
      <c r="G13" s="25">
        <f t="shared" si="0"/>
        <v>40901</v>
      </c>
      <c r="H13" s="25">
        <f t="shared" si="1"/>
        <v>2454</v>
      </c>
      <c r="I13" s="26">
        <v>3289</v>
      </c>
      <c r="J13" s="27">
        <v>1903</v>
      </c>
      <c r="K13" s="28">
        <f t="shared" si="2"/>
        <v>491000</v>
      </c>
      <c r="L13" s="29">
        <f t="shared" si="3"/>
        <v>62000</v>
      </c>
      <c r="M13" s="29">
        <f t="shared" si="4"/>
        <v>63000</v>
      </c>
      <c r="N13" s="29">
        <v>16000</v>
      </c>
      <c r="O13" s="29">
        <f t="shared" si="5"/>
        <v>30000</v>
      </c>
      <c r="P13" s="29">
        <f t="shared" si="6"/>
        <v>662000</v>
      </c>
    </row>
    <row r="14" spans="1:16" ht="21.75" customHeight="1">
      <c r="A14" s="20"/>
      <c r="B14" s="20"/>
      <c r="C14" s="34"/>
      <c r="D14" s="31"/>
      <c r="E14" s="24">
        <v>312</v>
      </c>
      <c r="F14" s="24">
        <v>124.7</v>
      </c>
      <c r="G14" s="25">
        <f t="shared" si="0"/>
        <v>38906</v>
      </c>
      <c r="H14" s="25">
        <f t="shared" si="1"/>
        <v>2334</v>
      </c>
      <c r="I14" s="26">
        <v>3140</v>
      </c>
      <c r="J14" s="27">
        <v>1817</v>
      </c>
      <c r="K14" s="28">
        <f t="shared" si="2"/>
        <v>467000</v>
      </c>
      <c r="L14" s="29">
        <f t="shared" si="3"/>
        <v>59000</v>
      </c>
      <c r="M14" s="29">
        <f t="shared" si="4"/>
        <v>60000</v>
      </c>
      <c r="N14" s="29">
        <v>16000</v>
      </c>
      <c r="O14" s="29">
        <f t="shared" si="5"/>
        <v>29000</v>
      </c>
      <c r="P14" s="29">
        <f t="shared" si="6"/>
        <v>631000</v>
      </c>
    </row>
    <row r="15" spans="1:16" ht="21.75" customHeight="1">
      <c r="A15" s="20"/>
      <c r="B15" s="20"/>
      <c r="C15" s="35"/>
      <c r="D15" s="36"/>
      <c r="E15" s="24">
        <v>296</v>
      </c>
      <c r="F15" s="24">
        <v>124.7</v>
      </c>
      <c r="G15" s="25">
        <f t="shared" si="0"/>
        <v>36911</v>
      </c>
      <c r="H15" s="25">
        <f t="shared" si="1"/>
        <v>2214</v>
      </c>
      <c r="I15" s="26">
        <v>2991</v>
      </c>
      <c r="J15" s="27">
        <v>1731</v>
      </c>
      <c r="K15" s="28">
        <f t="shared" si="2"/>
        <v>443000</v>
      </c>
      <c r="L15" s="29">
        <f t="shared" si="3"/>
        <v>56000</v>
      </c>
      <c r="M15" s="29">
        <f t="shared" si="4"/>
        <v>57000</v>
      </c>
      <c r="N15" s="29">
        <v>16000</v>
      </c>
      <c r="O15" s="29">
        <f t="shared" si="5"/>
        <v>27000</v>
      </c>
      <c r="P15" s="29">
        <f t="shared" si="6"/>
        <v>599000</v>
      </c>
    </row>
    <row r="16" spans="1:16" ht="21.75" customHeight="1">
      <c r="A16" s="20"/>
      <c r="B16" s="20"/>
      <c r="C16" s="37"/>
      <c r="D16" s="38"/>
      <c r="E16" s="39">
        <v>280</v>
      </c>
      <c r="F16" s="39">
        <v>124.7</v>
      </c>
      <c r="G16" s="40">
        <f t="shared" si="0"/>
        <v>34916</v>
      </c>
      <c r="H16" s="40">
        <f t="shared" si="1"/>
        <v>2094</v>
      </c>
      <c r="I16" s="41">
        <v>2842</v>
      </c>
      <c r="J16" s="42">
        <v>1645</v>
      </c>
      <c r="K16" s="43">
        <f t="shared" si="2"/>
        <v>419000</v>
      </c>
      <c r="L16" s="44">
        <f t="shared" si="3"/>
        <v>53000</v>
      </c>
      <c r="M16" s="45">
        <f t="shared" si="4"/>
        <v>55000</v>
      </c>
      <c r="N16" s="44">
        <v>16000</v>
      </c>
      <c r="O16" s="44">
        <f t="shared" si="5"/>
        <v>26000</v>
      </c>
      <c r="P16" s="44">
        <f t="shared" si="6"/>
        <v>569000</v>
      </c>
    </row>
    <row r="17" spans="1:16" ht="21.75" customHeight="1">
      <c r="A17" s="46" t="s">
        <v>23</v>
      </c>
      <c r="B17" s="47" t="s">
        <v>24</v>
      </c>
      <c r="C17" s="47"/>
      <c r="D17" s="47"/>
      <c r="E17" s="48">
        <v>280</v>
      </c>
      <c r="F17" s="48">
        <v>124.7</v>
      </c>
      <c r="G17" s="25">
        <f t="shared" si="0"/>
        <v>34916</v>
      </c>
      <c r="H17" s="25">
        <f t="shared" si="1"/>
        <v>2094</v>
      </c>
      <c r="I17" s="49">
        <v>2842</v>
      </c>
      <c r="J17" s="27">
        <v>1645</v>
      </c>
      <c r="K17" s="50">
        <f t="shared" si="2"/>
        <v>419000</v>
      </c>
      <c r="L17" s="51">
        <f t="shared" si="3"/>
        <v>53000</v>
      </c>
      <c r="M17" s="51">
        <f t="shared" si="4"/>
        <v>55000</v>
      </c>
      <c r="N17" s="51">
        <v>16000</v>
      </c>
      <c r="O17" s="51">
        <f t="shared" si="5"/>
        <v>26000</v>
      </c>
      <c r="P17" s="51">
        <f t="shared" si="6"/>
        <v>569000</v>
      </c>
    </row>
    <row r="18" spans="1:16" ht="21.75" customHeight="1">
      <c r="A18" s="46"/>
      <c r="B18" s="23" t="s">
        <v>25</v>
      </c>
      <c r="C18" s="23"/>
      <c r="D18" s="23"/>
      <c r="E18" s="24">
        <v>250</v>
      </c>
      <c r="F18" s="24">
        <v>124.7</v>
      </c>
      <c r="G18" s="25">
        <f t="shared" si="0"/>
        <v>31175</v>
      </c>
      <c r="H18" s="25">
        <f t="shared" si="1"/>
        <v>1870</v>
      </c>
      <c r="I18" s="26">
        <v>2490</v>
      </c>
      <c r="J18" s="27">
        <v>1441</v>
      </c>
      <c r="K18" s="28">
        <f t="shared" si="2"/>
        <v>375000</v>
      </c>
      <c r="L18" s="29">
        <f t="shared" si="3"/>
        <v>47000</v>
      </c>
      <c r="M18" s="29">
        <f t="shared" si="4"/>
        <v>48000</v>
      </c>
      <c r="N18" s="29">
        <v>16000</v>
      </c>
      <c r="O18" s="29">
        <f t="shared" si="5"/>
        <v>23000</v>
      </c>
      <c r="P18" s="29">
        <f t="shared" si="6"/>
        <v>509000</v>
      </c>
    </row>
    <row r="19" spans="1:16" ht="21.75" customHeight="1">
      <c r="A19" s="46"/>
      <c r="B19" s="23" t="s">
        <v>26</v>
      </c>
      <c r="C19" s="23"/>
      <c r="D19" s="23"/>
      <c r="E19" s="24">
        <v>220</v>
      </c>
      <c r="F19" s="24">
        <v>124.7</v>
      </c>
      <c r="G19" s="25">
        <f t="shared" si="0"/>
        <v>27434</v>
      </c>
      <c r="H19" s="25">
        <f t="shared" si="1"/>
        <v>1646</v>
      </c>
      <c r="I19" s="26">
        <v>2161</v>
      </c>
      <c r="J19" s="27">
        <v>1250</v>
      </c>
      <c r="K19" s="28">
        <f t="shared" si="2"/>
        <v>330000</v>
      </c>
      <c r="L19" s="29">
        <f t="shared" si="3"/>
        <v>42000</v>
      </c>
      <c r="M19" s="29">
        <f t="shared" si="4"/>
        <v>41000</v>
      </c>
      <c r="N19" s="29">
        <v>16000</v>
      </c>
      <c r="O19" s="29">
        <f t="shared" si="5"/>
        <v>20000</v>
      </c>
      <c r="P19" s="29">
        <f t="shared" si="6"/>
        <v>449000</v>
      </c>
    </row>
    <row r="20" spans="1:16" ht="21.75" customHeight="1">
      <c r="A20" s="46"/>
      <c r="B20" s="23" t="s">
        <v>27</v>
      </c>
      <c r="C20" s="23"/>
      <c r="D20" s="23"/>
      <c r="E20" s="24">
        <v>190</v>
      </c>
      <c r="F20" s="24">
        <v>124.7</v>
      </c>
      <c r="G20" s="25">
        <f t="shared" si="0"/>
        <v>23693</v>
      </c>
      <c r="H20" s="25">
        <f t="shared" si="1"/>
        <v>1421</v>
      </c>
      <c r="I20" s="26">
        <v>1879</v>
      </c>
      <c r="J20" s="27">
        <v>1087</v>
      </c>
      <c r="K20" s="28">
        <f t="shared" si="2"/>
        <v>285000</v>
      </c>
      <c r="L20" s="29">
        <f t="shared" si="3"/>
        <v>36000</v>
      </c>
      <c r="M20" s="29">
        <f t="shared" si="4"/>
        <v>37000</v>
      </c>
      <c r="N20" s="29">
        <v>16000</v>
      </c>
      <c r="O20" s="29">
        <f t="shared" si="5"/>
        <v>18000</v>
      </c>
      <c r="P20" s="29">
        <f t="shared" si="6"/>
        <v>392000</v>
      </c>
    </row>
    <row r="21" spans="1:16" ht="21.75" customHeight="1">
      <c r="A21" s="46"/>
      <c r="B21" s="23" t="s">
        <v>28</v>
      </c>
      <c r="C21" s="23"/>
      <c r="D21" s="23"/>
      <c r="E21" s="24">
        <v>160</v>
      </c>
      <c r="F21" s="24">
        <v>124.7</v>
      </c>
      <c r="G21" s="25">
        <f t="shared" si="0"/>
        <v>19952</v>
      </c>
      <c r="H21" s="25">
        <f t="shared" si="1"/>
        <v>1197</v>
      </c>
      <c r="I21" s="26">
        <v>1809</v>
      </c>
      <c r="J21" s="27">
        <v>1047</v>
      </c>
      <c r="K21" s="28">
        <f t="shared" si="2"/>
        <v>240000</v>
      </c>
      <c r="L21" s="29">
        <f t="shared" si="3"/>
        <v>30000</v>
      </c>
      <c r="M21" s="29">
        <f t="shared" si="4"/>
        <v>35000</v>
      </c>
      <c r="N21" s="29">
        <v>16000</v>
      </c>
      <c r="O21" s="29">
        <f t="shared" si="5"/>
        <v>15000</v>
      </c>
      <c r="P21" s="29">
        <f t="shared" si="6"/>
        <v>336000</v>
      </c>
    </row>
    <row r="22" spans="1:16" ht="21.75" customHeight="1">
      <c r="A22" s="34"/>
      <c r="B22" s="34"/>
      <c r="C22" s="34"/>
      <c r="D22" s="34"/>
      <c r="E22" s="52"/>
      <c r="F22" s="52"/>
      <c r="G22" s="53"/>
      <c r="H22" s="53"/>
      <c r="I22" s="53"/>
      <c r="J22" s="53"/>
      <c r="K22" s="54"/>
      <c r="L22" s="54"/>
      <c r="M22" s="54"/>
      <c r="N22" s="54"/>
      <c r="O22" s="54"/>
      <c r="P22" s="54"/>
    </row>
    <row r="23" spans="1:16" s="7" customFormat="1" ht="18.75" customHeight="1">
      <c r="A23" s="4"/>
      <c r="B23" s="4"/>
      <c r="C23" s="4"/>
      <c r="D23" s="4"/>
      <c r="G23" s="55"/>
      <c r="H23" s="55"/>
      <c r="I23" s="56" t="s">
        <v>29</v>
      </c>
      <c r="K23" s="57"/>
      <c r="L23" s="57"/>
      <c r="M23" s="57"/>
      <c r="O23" s="7" t="s">
        <v>2</v>
      </c>
      <c r="P23" s="57"/>
    </row>
    <row r="24" spans="5:15" s="1" customFormat="1" ht="21.75" customHeight="1">
      <c r="E24" s="9" t="s">
        <v>3</v>
      </c>
      <c r="F24" s="23" t="s">
        <v>30</v>
      </c>
      <c r="G24" s="23" t="s">
        <v>31</v>
      </c>
      <c r="H24" s="58" t="s">
        <v>5</v>
      </c>
      <c r="I24" s="58"/>
      <c r="J24" s="58"/>
      <c r="K24" s="59" t="s">
        <v>6</v>
      </c>
      <c r="L24" s="59"/>
      <c r="M24" s="59"/>
      <c r="N24" s="59"/>
      <c r="O24" s="59"/>
    </row>
    <row r="25" spans="5:16" s="1" customFormat="1" ht="42.75" customHeight="1">
      <c r="E25" s="9"/>
      <c r="F25" s="9"/>
      <c r="G25" s="9"/>
      <c r="H25" s="60" t="s">
        <v>9</v>
      </c>
      <c r="I25" s="60" t="s">
        <v>32</v>
      </c>
      <c r="J25" s="61" t="s">
        <v>33</v>
      </c>
      <c r="K25" s="59" t="s">
        <v>13</v>
      </c>
      <c r="L25" s="17" t="s">
        <v>34</v>
      </c>
      <c r="M25" s="62" t="s">
        <v>15</v>
      </c>
      <c r="N25" s="62" t="s">
        <v>16</v>
      </c>
      <c r="O25" s="62" t="s">
        <v>18</v>
      </c>
      <c r="P25" s="63"/>
    </row>
    <row r="26" spans="5:16" ht="21.75" customHeight="1">
      <c r="E26" s="23" t="s">
        <v>35</v>
      </c>
      <c r="F26" s="25">
        <v>15560</v>
      </c>
      <c r="G26" s="25">
        <v>16335</v>
      </c>
      <c r="H26" s="25">
        <f aca="true" t="shared" si="7" ref="H26:H27">SUM(F26:G26)</f>
        <v>31895</v>
      </c>
      <c r="I26" s="26">
        <v>2607</v>
      </c>
      <c r="J26" s="64">
        <v>1509</v>
      </c>
      <c r="K26" s="28">
        <f aca="true" t="shared" si="8" ref="K26:K27">CEILING(H26*12,1000)</f>
        <v>383000</v>
      </c>
      <c r="L26" s="29">
        <f aca="true" t="shared" si="9" ref="L26:L27">CEILING(H26*3,1000)</f>
        <v>96000</v>
      </c>
      <c r="M26" s="29">
        <f aca="true" t="shared" si="10" ref="M26:M27">CEILING(I26*12,1000)+CEILING(J26*12,1000)</f>
        <v>51000</v>
      </c>
      <c r="N26" s="29">
        <v>16000</v>
      </c>
      <c r="O26" s="29">
        <f aca="true" t="shared" si="11" ref="O26:O27">SUM(K26:N26)</f>
        <v>546000</v>
      </c>
      <c r="P26" s="65"/>
    </row>
    <row r="27" spans="5:16" ht="21.75" customHeight="1">
      <c r="E27" s="66" t="s">
        <v>36</v>
      </c>
      <c r="F27" s="25">
        <v>15860</v>
      </c>
      <c r="G27" s="25">
        <v>18515</v>
      </c>
      <c r="H27" s="25">
        <f t="shared" si="7"/>
        <v>34375</v>
      </c>
      <c r="I27" s="26">
        <v>2725</v>
      </c>
      <c r="J27" s="64">
        <v>1577</v>
      </c>
      <c r="K27" s="28">
        <f t="shared" si="8"/>
        <v>413000</v>
      </c>
      <c r="L27" s="29">
        <f t="shared" si="9"/>
        <v>104000</v>
      </c>
      <c r="M27" s="29">
        <f t="shared" si="10"/>
        <v>52000</v>
      </c>
      <c r="N27" s="29">
        <v>16000</v>
      </c>
      <c r="O27" s="29">
        <f t="shared" si="11"/>
        <v>585000</v>
      </c>
      <c r="P27" s="65"/>
    </row>
    <row r="28" spans="2:9" ht="21.75" customHeight="1">
      <c r="B28" s="34"/>
      <c r="C28" s="34"/>
      <c r="D28" s="34"/>
      <c r="E28" s="52"/>
      <c r="F28" s="67"/>
      <c r="G28" s="67"/>
      <c r="H28" s="52"/>
      <c r="I28" s="52"/>
    </row>
  </sheetData>
  <sheetProtection selectLockedCells="1" selectUnlockedCells="1"/>
  <mergeCells count="19">
    <mergeCell ref="A2:A3"/>
    <mergeCell ref="B2:D3"/>
    <mergeCell ref="E2:J2"/>
    <mergeCell ref="K2:P2"/>
    <mergeCell ref="A4:A16"/>
    <mergeCell ref="D4:D10"/>
    <mergeCell ref="C7:C13"/>
    <mergeCell ref="B10:B16"/>
    <mergeCell ref="A17:A21"/>
    <mergeCell ref="B17:D17"/>
    <mergeCell ref="B18:D18"/>
    <mergeCell ref="B19:D19"/>
    <mergeCell ref="B20:D20"/>
    <mergeCell ref="B21:D21"/>
    <mergeCell ref="E24:E25"/>
    <mergeCell ref="F24:F25"/>
    <mergeCell ref="G24:G25"/>
    <mergeCell ref="H24:J24"/>
    <mergeCell ref="K24:O24"/>
  </mergeCells>
  <printOptions horizontalCentered="1"/>
  <pageMargins left="0.3541666666666667" right="0.3541666666666667" top="0.7875" bottom="0.5902777777777777" header="0.5118055555555555" footer="0.5118055555555555"/>
  <pageSetup fitToHeight="1" fitToWidth="1" horizontalDpi="300" verticalDpi="300" orientation="landscape" paperSize="9"/>
  <headerFooter alignWithMargins="0">
    <oddFooter>&amp;R&amp;10附檔一(1-2)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6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6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吳心華</dc:creator>
  <cp:keywords/>
  <dc:description/>
  <cp:lastModifiedBy/>
  <cp:lastPrinted>2019-07-09T04:13:04Z</cp:lastPrinted>
  <dcterms:created xsi:type="dcterms:W3CDTF">2019-04-11T05:58:11Z</dcterms:created>
  <dcterms:modified xsi:type="dcterms:W3CDTF">2020-06-08T10:05:38Z</dcterms:modified>
  <cp:category/>
  <cp:version/>
  <cp:contentType/>
  <cp:contentStatus/>
  <cp:revision>1</cp:revision>
</cp:coreProperties>
</file>