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380" windowHeight="81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<sst xmlns="http://schemas.openxmlformats.org/spreadsheetml/2006/main" count="47" uniqueCount="39">
  <si>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 xml:space="preserve">  </t>
  </si>
  <si>
    <t>單位：元</t>
  </si>
  <si>
    <t>職
稱</t>
  </si>
  <si>
    <t>職
等</t>
  </si>
  <si>
    <t>月俸標準</t>
  </si>
  <si>
    <t>年俸標準</t>
  </si>
  <si>
    <t>報酬俸點</t>
  </si>
  <si>
    <t>點數</t>
  </si>
  <si>
    <t>月俸額</t>
  </si>
  <si>
    <r>
      <rPr>
        <b/>
        <sz val="10"/>
        <rFont val="新細明體"/>
        <family val="1"/>
      </rPr>
      <t>月俸</t>
    </r>
    <r>
      <rPr>
        <b/>
        <sz val="10"/>
        <rFont val="Times New Roman"/>
        <family val="1"/>
      </rPr>
      <t>*0.12*0.5</t>
    </r>
    <r>
      <rPr>
        <b/>
        <sz val="10"/>
        <rFont val="新細明體"/>
        <family val="1"/>
      </rPr>
      <t xml:space="preserve">離職儲金 </t>
    </r>
  </si>
  <si>
    <t>勞保</t>
  </si>
  <si>
    <t>健保(暫訂)</t>
  </si>
  <si>
    <t>年俸額</t>
  </si>
  <si>
    <t>年終獎金</t>
  </si>
  <si>
    <t>保險費</t>
  </si>
  <si>
    <t>休假補助</t>
  </si>
  <si>
    <t>離職儲金</t>
  </si>
  <si>
    <t>合計</t>
  </si>
  <si>
    <t>約
聘</t>
  </si>
  <si>
    <t>八等</t>
  </si>
  <si>
    <t>七等</t>
  </si>
  <si>
    <t>六等</t>
  </si>
  <si>
    <t>約
僱</t>
  </si>
  <si>
    <t>五等</t>
  </si>
  <si>
    <t>四等</t>
  </si>
  <si>
    <t>三等</t>
  </si>
  <si>
    <t>二等</t>
  </si>
  <si>
    <t>一等</t>
  </si>
  <si>
    <t>專業加給</t>
  </si>
  <si>
    <t>工餉</t>
  </si>
  <si>
    <t>每月勞保額</t>
  </si>
  <si>
    <t>每月健保額</t>
  </si>
  <si>
    <t>年終獎金及
考績奬金</t>
  </si>
  <si>
    <t>工友</t>
  </si>
  <si>
    <t>司機、技工</t>
  </si>
  <si>
    <t>未休假
加班費</t>
  </si>
  <si>
    <t>合計</t>
  </si>
  <si>
    <t>工友、司機、技工年俸參考基準表</t>
  </si>
  <si>
    <r>
      <t>新竹縣</t>
    </r>
    <r>
      <rPr>
        <b/>
        <sz val="14"/>
        <rFont val="Times New Roman"/>
        <family val="1"/>
      </rPr>
      <t>111</t>
    </r>
    <r>
      <rPr>
        <b/>
        <sz val="14"/>
        <rFont val="新細明體"/>
        <family val="1"/>
      </rPr>
      <t>年度約聘僱人員年薪俸參考基準表</t>
    </r>
    <r>
      <rPr>
        <b/>
        <sz val="14"/>
        <rFont val="Times New Roman"/>
        <family val="1"/>
      </rPr>
      <t>(</t>
    </r>
    <r>
      <rPr>
        <b/>
        <u val="single"/>
        <sz val="14"/>
        <rFont val="新細明體"/>
        <family val="1"/>
      </rPr>
      <t>特種基金附屬單位預算</t>
    </r>
    <r>
      <rPr>
        <b/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</si>
</sst>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\-??_-;_-@_-"/>
    <numFmt numFmtId="177" formatCode="_-* #,##0_-;\-* #,##0_-;_-* \-??_-;_-@_-"/>
  </numFmts>
  <fonts count="44">
    <font>
      <sz val="12"/>
      <name val="新細明體"/>
      <family val="1"/>
    </font>
    <font>
      <sz val="10"/>
      <name val="Arial"/>
      <family val="2"/>
    </font>
    <font>
      <b/>
      <sz val="12"/>
      <name val="新細明體"/>
      <family val="1"/>
    </font>
    <font>
      <b/>
      <sz val="11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u val="single"/>
      <sz val="14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0" fillId="0" borderId="0" applyFill="0" applyBorder="0" applyProtection="0">
      <alignment vertical="center"/>
    </xf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ill="0" applyBorder="0" applyAlignment="0" applyProtection="0"/>
    <xf numFmtId="0" fontId="32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7" fontId="2" fillId="0" borderId="10" xfId="33" applyNumberFormat="1" applyFont="1" applyFill="1" applyBorder="1" applyAlignment="1" applyProtection="1">
      <alignment/>
      <protection/>
    </xf>
    <xf numFmtId="177" fontId="2" fillId="34" borderId="10" xfId="33" applyNumberFormat="1" applyFont="1" applyFill="1" applyBorder="1" applyAlignment="1" applyProtection="1">
      <alignment/>
      <protection/>
    </xf>
    <xf numFmtId="177" fontId="2" fillId="34" borderId="11" xfId="33" applyNumberFormat="1" applyFont="1" applyFill="1" applyBorder="1" applyAlignment="1" applyProtection="1">
      <alignment horizontal="center" wrapText="1"/>
      <protection/>
    </xf>
    <xf numFmtId="177" fontId="2" fillId="33" borderId="12" xfId="33" applyNumberFormat="1" applyFont="1" applyFill="1" applyBorder="1" applyAlignment="1" applyProtection="1">
      <alignment/>
      <protection/>
    </xf>
    <xf numFmtId="177" fontId="2" fillId="33" borderId="10" xfId="33" applyNumberFormat="1" applyFont="1" applyFill="1" applyBorder="1" applyAlignment="1" applyProtection="1">
      <alignment/>
      <protection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34" borderId="19" xfId="0" applyNumberFormat="1" applyFont="1" applyFill="1" applyBorder="1" applyAlignment="1">
      <alignment vertical="center"/>
    </xf>
    <xf numFmtId="177" fontId="2" fillId="34" borderId="19" xfId="0" applyNumberFormat="1" applyFont="1" applyFill="1" applyBorder="1" applyAlignment="1">
      <alignment/>
    </xf>
    <xf numFmtId="177" fontId="2" fillId="33" borderId="20" xfId="33" applyNumberFormat="1" applyFont="1" applyFill="1" applyBorder="1" applyAlignment="1" applyProtection="1">
      <alignment/>
      <protection/>
    </xf>
    <xf numFmtId="177" fontId="2" fillId="33" borderId="19" xfId="33" applyNumberFormat="1" applyFont="1" applyFill="1" applyBorder="1" applyAlignment="1" applyProtection="1">
      <alignment/>
      <protection/>
    </xf>
    <xf numFmtId="177" fontId="2" fillId="33" borderId="21" xfId="33" applyNumberFormat="1" applyFont="1" applyFill="1" applyBorder="1" applyAlignment="1" applyProtection="1">
      <alignment/>
      <protection/>
    </xf>
    <xf numFmtId="0" fontId="2" fillId="0" borderId="22" xfId="0" applyFont="1" applyBorder="1" applyAlignment="1">
      <alignment vertical="center"/>
    </xf>
    <xf numFmtId="177" fontId="2" fillId="34" borderId="22" xfId="33" applyNumberFormat="1" applyFont="1" applyFill="1" applyBorder="1" applyAlignment="1" applyProtection="1">
      <alignment/>
      <protection/>
    </xf>
    <xf numFmtId="177" fontId="2" fillId="33" borderId="23" xfId="33" applyNumberFormat="1" applyFont="1" applyFill="1" applyBorder="1" applyAlignment="1" applyProtection="1">
      <alignment/>
      <protection/>
    </xf>
    <xf numFmtId="177" fontId="2" fillId="33" borderId="22" xfId="33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177" fontId="2" fillId="0" borderId="0" xfId="33" applyNumberFormat="1" applyFont="1" applyFill="1" applyBorder="1" applyAlignment="1" applyProtection="1">
      <alignment/>
      <protection/>
    </xf>
    <xf numFmtId="177" fontId="2" fillId="35" borderId="0" xfId="33" applyNumberFormat="1" applyFont="1" applyFill="1" applyBorder="1" applyAlignment="1" applyProtection="1">
      <alignment/>
      <protection/>
    </xf>
    <xf numFmtId="177" fontId="2" fillId="0" borderId="0" xfId="33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33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7" fontId="2" fillId="34" borderId="11" xfId="33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177" fontId="2" fillId="33" borderId="27" xfId="33" applyNumberFormat="1" applyFont="1" applyFill="1" applyBorder="1" applyAlignment="1" applyProtection="1">
      <alignment/>
      <protection/>
    </xf>
    <xf numFmtId="177" fontId="2" fillId="33" borderId="28" xfId="33" applyNumberFormat="1" applyFont="1" applyFill="1" applyBorder="1" applyAlignment="1" applyProtection="1">
      <alignment/>
      <protection/>
    </xf>
    <xf numFmtId="0" fontId="4" fillId="0" borderId="29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77" fontId="2" fillId="33" borderId="11" xfId="33" applyNumberFormat="1" applyFont="1" applyFill="1" applyBorder="1" applyAlignment="1" applyProtection="1">
      <alignment/>
      <protection/>
    </xf>
    <xf numFmtId="0" fontId="2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177" fontId="2" fillId="33" borderId="46" xfId="33" applyNumberFormat="1" applyFont="1" applyFill="1" applyBorder="1" applyAlignment="1" applyProtection="1">
      <alignment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="70" zoomScaleNormal="70" zoomScalePageLayoutView="0" workbookViewId="0" topLeftCell="A10">
      <selection activeCell="Q19" sqref="Q19"/>
    </sheetView>
  </sheetViews>
  <sheetFormatPr defaultColWidth="9.00390625" defaultRowHeight="21.75" customHeight="1"/>
  <cols>
    <col min="1" max="1" width="4.875" style="1" customWidth="1"/>
    <col min="2" max="4" width="6.125" style="1" customWidth="1"/>
    <col min="5" max="5" width="10.00390625" style="2" customWidth="1"/>
    <col min="6" max="6" width="11.125" style="2" customWidth="1"/>
    <col min="7" max="7" width="10.625" style="2" customWidth="1"/>
    <col min="8" max="8" width="12.50390625" style="2" customWidth="1"/>
    <col min="9" max="9" width="13.125" style="2" customWidth="1"/>
    <col min="10" max="10" width="11.50390625" style="2" customWidth="1"/>
    <col min="11" max="11" width="11.50390625" style="3" customWidth="1"/>
    <col min="12" max="12" width="12.625" style="3" customWidth="1"/>
    <col min="13" max="13" width="11.75390625" style="3" customWidth="1"/>
    <col min="14" max="15" width="10.375" style="3" customWidth="1"/>
    <col min="16" max="17" width="11.375" style="3" customWidth="1"/>
    <col min="18" max="18" width="13.00390625" style="2" customWidth="1"/>
    <col min="19" max="16384" width="9.00390625" style="2" customWidth="1"/>
  </cols>
  <sheetData>
    <row r="1" spans="1:18" s="7" customFormat="1" ht="26.25" customHeight="1">
      <c r="A1" s="4" t="s">
        <v>0</v>
      </c>
      <c r="B1" s="5"/>
      <c r="C1" s="5"/>
      <c r="D1" s="5"/>
      <c r="E1" s="6"/>
      <c r="G1" s="6"/>
      <c r="H1" s="6"/>
      <c r="I1" s="6"/>
      <c r="J1" s="6" t="s">
        <v>38</v>
      </c>
      <c r="K1" s="63"/>
      <c r="L1" s="63"/>
      <c r="M1" s="63"/>
      <c r="N1" s="63"/>
      <c r="O1" s="63"/>
      <c r="P1" s="63"/>
      <c r="Q1" s="64" t="s">
        <v>1</v>
      </c>
      <c r="R1" s="8"/>
    </row>
    <row r="2" spans="1:18" s="11" customFormat="1" ht="21.75" customHeight="1">
      <c r="A2" s="67" t="s">
        <v>2</v>
      </c>
      <c r="B2" s="67" t="s">
        <v>3</v>
      </c>
      <c r="C2" s="67"/>
      <c r="D2" s="67"/>
      <c r="E2" s="68" t="s">
        <v>4</v>
      </c>
      <c r="F2" s="68"/>
      <c r="G2" s="68"/>
      <c r="H2" s="68"/>
      <c r="I2" s="68"/>
      <c r="J2" s="68"/>
      <c r="K2" s="69" t="s">
        <v>5</v>
      </c>
      <c r="L2" s="69"/>
      <c r="M2" s="69"/>
      <c r="N2" s="69"/>
      <c r="O2" s="69"/>
      <c r="P2" s="69"/>
      <c r="Q2" s="69"/>
      <c r="R2" s="10"/>
    </row>
    <row r="3" spans="1:18" s="17" customFormat="1" ht="32.25" customHeight="1">
      <c r="A3" s="67"/>
      <c r="B3" s="67"/>
      <c r="C3" s="67"/>
      <c r="D3" s="67"/>
      <c r="E3" s="9" t="s">
        <v>6</v>
      </c>
      <c r="F3" s="9" t="s">
        <v>7</v>
      </c>
      <c r="G3" s="9" t="s">
        <v>8</v>
      </c>
      <c r="H3" s="12" t="s">
        <v>9</v>
      </c>
      <c r="I3" s="9" t="s">
        <v>10</v>
      </c>
      <c r="J3" s="13" t="s">
        <v>11</v>
      </c>
      <c r="K3" s="14" t="s">
        <v>12</v>
      </c>
      <c r="L3" s="15" t="s">
        <v>13</v>
      </c>
      <c r="M3" s="15" t="s">
        <v>14</v>
      </c>
      <c r="N3" s="15" t="s">
        <v>15</v>
      </c>
      <c r="O3" s="15" t="s">
        <v>35</v>
      </c>
      <c r="P3" s="15" t="s">
        <v>16</v>
      </c>
      <c r="Q3" s="15" t="s">
        <v>36</v>
      </c>
      <c r="R3" s="16"/>
    </row>
    <row r="4" spans="1:17" ht="21.75" customHeight="1" thickBot="1">
      <c r="A4" s="70" t="s">
        <v>18</v>
      </c>
      <c r="B4" s="18"/>
      <c r="C4" s="19"/>
      <c r="D4" s="72" t="s">
        <v>19</v>
      </c>
      <c r="E4" s="21">
        <v>472</v>
      </c>
      <c r="F4" s="21">
        <v>124.7</v>
      </c>
      <c r="G4" s="22">
        <f aca="true" t="shared" si="0" ref="G4:G21">FLOOR(F4*E4,1)</f>
        <v>58858</v>
      </c>
      <c r="H4" s="22">
        <f aca="true" t="shared" si="1" ref="H4:H21">FLOOR(G4*0.12*0.5,1)</f>
        <v>3531</v>
      </c>
      <c r="I4" s="23">
        <v>3748</v>
      </c>
      <c r="J4" s="24">
        <v>2980</v>
      </c>
      <c r="K4" s="25">
        <f aca="true" t="shared" si="2" ref="K4:K21">CEILING(G4*12,1000)</f>
        <v>707000</v>
      </c>
      <c r="L4" s="26">
        <f aca="true" t="shared" si="3" ref="L4:L21">CEILING(+G4*1.5,1000)</f>
        <v>89000</v>
      </c>
      <c r="M4" s="26">
        <f aca="true" t="shared" si="4" ref="M4:M21">CEILING(I4*12,1000)+CEILING(J4*12,1000)</f>
        <v>81000</v>
      </c>
      <c r="N4" s="26">
        <v>16000</v>
      </c>
      <c r="O4" s="26">
        <v>18000</v>
      </c>
      <c r="P4" s="26">
        <v>42000</v>
      </c>
      <c r="Q4" s="26">
        <f aca="true" t="shared" si="5" ref="Q4:Q19">SUM(K4:P4)</f>
        <v>953000</v>
      </c>
    </row>
    <row r="5" spans="1:17" ht="21.75" customHeight="1" thickBot="1" thickTop="1">
      <c r="A5" s="70"/>
      <c r="B5" s="27"/>
      <c r="C5" s="28"/>
      <c r="D5" s="72"/>
      <c r="E5" s="21">
        <v>456</v>
      </c>
      <c r="F5" s="21">
        <v>124.7</v>
      </c>
      <c r="G5" s="22">
        <f t="shared" si="0"/>
        <v>56863</v>
      </c>
      <c r="H5" s="22">
        <f t="shared" si="1"/>
        <v>3411</v>
      </c>
      <c r="I5" s="23">
        <v>3748</v>
      </c>
      <c r="J5" s="24">
        <v>2833</v>
      </c>
      <c r="K5" s="25">
        <f t="shared" si="2"/>
        <v>683000</v>
      </c>
      <c r="L5" s="26">
        <f t="shared" si="3"/>
        <v>86000</v>
      </c>
      <c r="M5" s="26">
        <f t="shared" si="4"/>
        <v>79000</v>
      </c>
      <c r="N5" s="26">
        <v>16000</v>
      </c>
      <c r="O5" s="26">
        <v>17000</v>
      </c>
      <c r="P5" s="26">
        <f aca="true" t="shared" si="6" ref="P4:P21">CEILING(+H5*12,1000)</f>
        <v>41000</v>
      </c>
      <c r="Q5" s="26">
        <f t="shared" si="5"/>
        <v>922000</v>
      </c>
    </row>
    <row r="6" spans="1:17" ht="21.75" customHeight="1" thickBot="1" thickTop="1">
      <c r="A6" s="70"/>
      <c r="B6" s="27"/>
      <c r="C6" s="28"/>
      <c r="D6" s="72"/>
      <c r="E6" s="21">
        <v>440</v>
      </c>
      <c r="F6" s="21">
        <v>124.7</v>
      </c>
      <c r="G6" s="22">
        <f t="shared" si="0"/>
        <v>54868</v>
      </c>
      <c r="H6" s="22">
        <f t="shared" si="1"/>
        <v>3292</v>
      </c>
      <c r="I6" s="23">
        <v>3748</v>
      </c>
      <c r="J6" s="24">
        <v>2715</v>
      </c>
      <c r="K6" s="25">
        <f t="shared" si="2"/>
        <v>659000</v>
      </c>
      <c r="L6" s="26">
        <f t="shared" si="3"/>
        <v>83000</v>
      </c>
      <c r="M6" s="26">
        <f t="shared" si="4"/>
        <v>78000</v>
      </c>
      <c r="N6" s="26">
        <v>16000</v>
      </c>
      <c r="O6" s="26">
        <v>16000</v>
      </c>
      <c r="P6" s="26">
        <f t="shared" si="6"/>
        <v>40000</v>
      </c>
      <c r="Q6" s="26">
        <f t="shared" si="5"/>
        <v>892000</v>
      </c>
    </row>
    <row r="7" spans="1:17" ht="21.75" customHeight="1" thickBot="1" thickTop="1">
      <c r="A7" s="70"/>
      <c r="B7" s="27"/>
      <c r="C7" s="72" t="s">
        <v>20</v>
      </c>
      <c r="D7" s="72"/>
      <c r="E7" s="21">
        <v>424</v>
      </c>
      <c r="F7" s="21">
        <v>124.7</v>
      </c>
      <c r="G7" s="22">
        <f t="shared" si="0"/>
        <v>52872</v>
      </c>
      <c r="H7" s="22">
        <f t="shared" si="1"/>
        <v>3172</v>
      </c>
      <c r="I7" s="23">
        <v>3748</v>
      </c>
      <c r="J7" s="24">
        <v>2598</v>
      </c>
      <c r="K7" s="25">
        <f t="shared" si="2"/>
        <v>635000</v>
      </c>
      <c r="L7" s="26">
        <f t="shared" si="3"/>
        <v>80000</v>
      </c>
      <c r="M7" s="26">
        <v>76000</v>
      </c>
      <c r="N7" s="26">
        <v>16000</v>
      </c>
      <c r="O7" s="26">
        <v>16000</v>
      </c>
      <c r="P7" s="26">
        <v>38000</v>
      </c>
      <c r="Q7" s="26">
        <f t="shared" si="5"/>
        <v>861000</v>
      </c>
    </row>
    <row r="8" spans="1:17" ht="21.75" customHeight="1" thickBot="1" thickTop="1">
      <c r="A8" s="70"/>
      <c r="B8" s="27"/>
      <c r="C8" s="72"/>
      <c r="D8" s="72"/>
      <c r="E8" s="21">
        <v>408</v>
      </c>
      <c r="F8" s="21">
        <v>124.7</v>
      </c>
      <c r="G8" s="22">
        <f t="shared" si="0"/>
        <v>50877</v>
      </c>
      <c r="H8" s="22">
        <f t="shared" si="1"/>
        <v>3052</v>
      </c>
      <c r="I8" s="23">
        <v>3748</v>
      </c>
      <c r="J8" s="24">
        <v>2598</v>
      </c>
      <c r="K8" s="25">
        <f t="shared" si="2"/>
        <v>611000</v>
      </c>
      <c r="L8" s="26">
        <f t="shared" si="3"/>
        <v>77000</v>
      </c>
      <c r="M8" s="26">
        <v>76000</v>
      </c>
      <c r="N8" s="26">
        <v>16000</v>
      </c>
      <c r="O8" s="26">
        <v>15000</v>
      </c>
      <c r="P8" s="26">
        <f t="shared" si="6"/>
        <v>37000</v>
      </c>
      <c r="Q8" s="26">
        <f t="shared" si="5"/>
        <v>832000</v>
      </c>
    </row>
    <row r="9" spans="1:17" ht="21.75" customHeight="1" thickBot="1" thickTop="1">
      <c r="A9" s="70"/>
      <c r="B9" s="29"/>
      <c r="C9" s="72"/>
      <c r="D9" s="72"/>
      <c r="E9" s="21">
        <v>392</v>
      </c>
      <c r="F9" s="21">
        <v>124.7</v>
      </c>
      <c r="G9" s="22">
        <f t="shared" si="0"/>
        <v>48882</v>
      </c>
      <c r="H9" s="22">
        <f t="shared" si="1"/>
        <v>2932</v>
      </c>
      <c r="I9" s="23">
        <v>3748</v>
      </c>
      <c r="J9" s="24">
        <v>2480</v>
      </c>
      <c r="K9" s="25">
        <f t="shared" si="2"/>
        <v>587000</v>
      </c>
      <c r="L9" s="26">
        <f t="shared" si="3"/>
        <v>74000</v>
      </c>
      <c r="M9" s="26">
        <f t="shared" si="4"/>
        <v>75000</v>
      </c>
      <c r="N9" s="26">
        <v>16000</v>
      </c>
      <c r="O9" s="26">
        <v>15000</v>
      </c>
      <c r="P9" s="26">
        <v>35000</v>
      </c>
      <c r="Q9" s="26">
        <f t="shared" si="5"/>
        <v>802000</v>
      </c>
    </row>
    <row r="10" spans="1:17" ht="21.75" customHeight="1" thickBot="1" thickTop="1">
      <c r="A10" s="70"/>
      <c r="B10" s="70" t="s">
        <v>21</v>
      </c>
      <c r="C10" s="72"/>
      <c r="D10" s="72"/>
      <c r="E10" s="21">
        <v>376</v>
      </c>
      <c r="F10" s="21">
        <v>124.7</v>
      </c>
      <c r="G10" s="22">
        <f t="shared" si="0"/>
        <v>46887</v>
      </c>
      <c r="H10" s="22">
        <f t="shared" si="1"/>
        <v>2813</v>
      </c>
      <c r="I10" s="23">
        <v>3748</v>
      </c>
      <c r="J10" s="24">
        <v>2362</v>
      </c>
      <c r="K10" s="25">
        <f t="shared" si="2"/>
        <v>563000</v>
      </c>
      <c r="L10" s="26">
        <f t="shared" si="3"/>
        <v>71000</v>
      </c>
      <c r="M10" s="26">
        <f t="shared" si="4"/>
        <v>74000</v>
      </c>
      <c r="N10" s="26">
        <v>16000</v>
      </c>
      <c r="O10" s="26">
        <v>14000</v>
      </c>
      <c r="P10" s="26">
        <f t="shared" si="6"/>
        <v>34000</v>
      </c>
      <c r="Q10" s="26">
        <f t="shared" si="5"/>
        <v>772000</v>
      </c>
    </row>
    <row r="11" spans="1:17" ht="21.75" customHeight="1" thickBot="1" thickTop="1">
      <c r="A11" s="70"/>
      <c r="B11" s="70"/>
      <c r="C11" s="72"/>
      <c r="D11" s="30"/>
      <c r="E11" s="21">
        <v>360</v>
      </c>
      <c r="F11" s="21">
        <v>124.7</v>
      </c>
      <c r="G11" s="22">
        <f t="shared" si="0"/>
        <v>44892</v>
      </c>
      <c r="H11" s="22">
        <f t="shared" si="1"/>
        <v>2693</v>
      </c>
      <c r="I11" s="23">
        <v>3748</v>
      </c>
      <c r="J11" s="24">
        <v>2245</v>
      </c>
      <c r="K11" s="25">
        <v>539000</v>
      </c>
      <c r="L11" s="26">
        <f t="shared" si="3"/>
        <v>68000</v>
      </c>
      <c r="M11" s="26">
        <f t="shared" si="4"/>
        <v>72000</v>
      </c>
      <c r="N11" s="26">
        <v>16000</v>
      </c>
      <c r="O11" s="26">
        <v>14000</v>
      </c>
      <c r="P11" s="26">
        <v>32000</v>
      </c>
      <c r="Q11" s="26">
        <f t="shared" si="5"/>
        <v>741000</v>
      </c>
    </row>
    <row r="12" spans="1:17" ht="21.75" customHeight="1" thickBot="1" thickTop="1">
      <c r="A12" s="70"/>
      <c r="B12" s="70"/>
      <c r="C12" s="72"/>
      <c r="D12" s="30"/>
      <c r="E12" s="21">
        <v>344</v>
      </c>
      <c r="F12" s="21">
        <v>124.7</v>
      </c>
      <c r="G12" s="22">
        <f t="shared" si="0"/>
        <v>42896</v>
      </c>
      <c r="H12" s="22">
        <f t="shared" si="1"/>
        <v>2573</v>
      </c>
      <c r="I12" s="23">
        <v>3593</v>
      </c>
      <c r="J12" s="24">
        <v>2152</v>
      </c>
      <c r="K12" s="25">
        <v>515000</v>
      </c>
      <c r="L12" s="26">
        <f t="shared" si="3"/>
        <v>65000</v>
      </c>
      <c r="M12" s="26">
        <v>69000</v>
      </c>
      <c r="N12" s="26">
        <v>16000</v>
      </c>
      <c r="O12" s="26">
        <v>13000</v>
      </c>
      <c r="P12" s="26">
        <f t="shared" si="6"/>
        <v>31000</v>
      </c>
      <c r="Q12" s="26">
        <f t="shared" si="5"/>
        <v>709000</v>
      </c>
    </row>
    <row r="13" spans="1:17" ht="21.75" customHeight="1" thickBot="1" thickTop="1">
      <c r="A13" s="70"/>
      <c r="B13" s="70"/>
      <c r="C13" s="72"/>
      <c r="D13" s="30"/>
      <c r="E13" s="21">
        <v>328</v>
      </c>
      <c r="F13" s="21">
        <v>124.7</v>
      </c>
      <c r="G13" s="22">
        <f t="shared" si="0"/>
        <v>40901</v>
      </c>
      <c r="H13" s="22">
        <f t="shared" si="1"/>
        <v>2454</v>
      </c>
      <c r="I13" s="23">
        <v>3438</v>
      </c>
      <c r="J13" s="24">
        <v>2058</v>
      </c>
      <c r="K13" s="25">
        <f t="shared" si="2"/>
        <v>491000</v>
      </c>
      <c r="L13" s="26">
        <f t="shared" si="3"/>
        <v>62000</v>
      </c>
      <c r="M13" s="26">
        <v>66000</v>
      </c>
      <c r="N13" s="26">
        <v>16000</v>
      </c>
      <c r="O13" s="26">
        <v>12000</v>
      </c>
      <c r="P13" s="26">
        <f t="shared" si="6"/>
        <v>30000</v>
      </c>
      <c r="Q13" s="26">
        <f t="shared" si="5"/>
        <v>677000</v>
      </c>
    </row>
    <row r="14" spans="1:17" ht="21.75" customHeight="1" thickBot="1" thickTop="1">
      <c r="A14" s="70"/>
      <c r="B14" s="70"/>
      <c r="C14" s="31"/>
      <c r="D14" s="28"/>
      <c r="E14" s="21">
        <v>312</v>
      </c>
      <c r="F14" s="21">
        <v>124.7</v>
      </c>
      <c r="G14" s="22">
        <f t="shared" si="0"/>
        <v>38906</v>
      </c>
      <c r="H14" s="22">
        <f t="shared" si="1"/>
        <v>2334</v>
      </c>
      <c r="I14" s="23">
        <v>3282</v>
      </c>
      <c r="J14" s="24">
        <v>1965</v>
      </c>
      <c r="K14" s="25">
        <v>467000</v>
      </c>
      <c r="L14" s="26">
        <v>59000</v>
      </c>
      <c r="M14" s="26">
        <v>63000</v>
      </c>
      <c r="N14" s="26">
        <v>16000</v>
      </c>
      <c r="O14" s="26">
        <v>12000</v>
      </c>
      <c r="P14" s="26">
        <v>28000</v>
      </c>
      <c r="Q14" s="40">
        <f t="shared" si="5"/>
        <v>645000</v>
      </c>
    </row>
    <row r="15" spans="1:17" ht="21.75" customHeight="1" thickBot="1" thickTop="1">
      <c r="A15" s="70"/>
      <c r="B15" s="70"/>
      <c r="C15" s="32"/>
      <c r="D15" s="33"/>
      <c r="E15" s="21">
        <v>296</v>
      </c>
      <c r="F15" s="21">
        <v>124.7</v>
      </c>
      <c r="G15" s="22">
        <f t="shared" si="0"/>
        <v>36911</v>
      </c>
      <c r="H15" s="22">
        <f t="shared" si="1"/>
        <v>2214</v>
      </c>
      <c r="I15" s="23">
        <v>3127</v>
      </c>
      <c r="J15" s="24">
        <v>1872</v>
      </c>
      <c r="K15" s="25">
        <v>443000</v>
      </c>
      <c r="L15" s="26">
        <f t="shared" si="3"/>
        <v>56000</v>
      </c>
      <c r="M15" s="26">
        <v>60000</v>
      </c>
      <c r="N15" s="26">
        <v>16000</v>
      </c>
      <c r="O15" s="26">
        <v>11000</v>
      </c>
      <c r="P15" s="26">
        <f t="shared" si="6"/>
        <v>27000</v>
      </c>
      <c r="Q15" s="40">
        <f t="shared" si="5"/>
        <v>613000</v>
      </c>
    </row>
    <row r="16" spans="1:17" ht="21.75" customHeight="1" thickBot="1" thickTop="1">
      <c r="A16" s="71"/>
      <c r="B16" s="71"/>
      <c r="C16" s="32"/>
      <c r="D16" s="33"/>
      <c r="E16" s="34">
        <v>280</v>
      </c>
      <c r="F16" s="34">
        <v>124.7</v>
      </c>
      <c r="G16" s="35">
        <f t="shared" si="0"/>
        <v>34916</v>
      </c>
      <c r="H16" s="35">
        <f t="shared" si="1"/>
        <v>2094</v>
      </c>
      <c r="I16" s="36">
        <v>2969</v>
      </c>
      <c r="J16" s="37">
        <v>1779</v>
      </c>
      <c r="K16" s="38">
        <v>419000</v>
      </c>
      <c r="L16" s="39">
        <f t="shared" si="3"/>
        <v>53000</v>
      </c>
      <c r="M16" s="40">
        <v>57000</v>
      </c>
      <c r="N16" s="39">
        <v>16000</v>
      </c>
      <c r="O16" s="62">
        <v>11000</v>
      </c>
      <c r="P16" s="62">
        <v>25000</v>
      </c>
      <c r="Q16" s="90">
        <f t="shared" si="5"/>
        <v>581000</v>
      </c>
    </row>
    <row r="17" spans="1:17" ht="21.75" customHeight="1" thickBot="1" thickTop="1">
      <c r="A17" s="74" t="s">
        <v>22</v>
      </c>
      <c r="B17" s="77" t="s">
        <v>23</v>
      </c>
      <c r="C17" s="77"/>
      <c r="D17" s="78"/>
      <c r="E17" s="59">
        <v>280</v>
      </c>
      <c r="F17" s="41">
        <v>124.7</v>
      </c>
      <c r="G17" s="22">
        <f t="shared" si="0"/>
        <v>34916</v>
      </c>
      <c r="H17" s="22">
        <f t="shared" si="1"/>
        <v>2094</v>
      </c>
      <c r="I17" s="42">
        <v>2969</v>
      </c>
      <c r="J17" s="24">
        <v>1779</v>
      </c>
      <c r="K17" s="43">
        <v>419000</v>
      </c>
      <c r="L17" s="44">
        <f t="shared" si="3"/>
        <v>53000</v>
      </c>
      <c r="M17" s="44">
        <v>57000</v>
      </c>
      <c r="N17" s="44">
        <v>16000</v>
      </c>
      <c r="O17" s="61">
        <v>11000</v>
      </c>
      <c r="P17" s="61">
        <v>25000</v>
      </c>
      <c r="Q17" s="61">
        <f t="shared" si="5"/>
        <v>581000</v>
      </c>
    </row>
    <row r="18" spans="1:17" ht="21.75" customHeight="1" thickBot="1" thickTop="1">
      <c r="A18" s="75"/>
      <c r="B18" s="72" t="s">
        <v>24</v>
      </c>
      <c r="C18" s="72"/>
      <c r="D18" s="79"/>
      <c r="E18" s="58">
        <v>250</v>
      </c>
      <c r="F18" s="21">
        <v>124.7</v>
      </c>
      <c r="G18" s="22">
        <f t="shared" si="0"/>
        <v>31175</v>
      </c>
      <c r="H18" s="22">
        <f t="shared" si="1"/>
        <v>1870</v>
      </c>
      <c r="I18" s="23">
        <v>2603</v>
      </c>
      <c r="J18" s="24">
        <v>1559</v>
      </c>
      <c r="K18" s="25">
        <f t="shared" si="2"/>
        <v>375000</v>
      </c>
      <c r="L18" s="26">
        <f t="shared" si="3"/>
        <v>47000</v>
      </c>
      <c r="M18" s="26">
        <v>50000</v>
      </c>
      <c r="N18" s="26">
        <v>16000</v>
      </c>
      <c r="O18" s="26">
        <v>9000</v>
      </c>
      <c r="P18" s="26">
        <f t="shared" si="6"/>
        <v>23000</v>
      </c>
      <c r="Q18" s="26">
        <f t="shared" si="5"/>
        <v>520000</v>
      </c>
    </row>
    <row r="19" spans="1:17" ht="21.75" customHeight="1" thickBot="1" thickTop="1">
      <c r="A19" s="75"/>
      <c r="B19" s="80" t="s">
        <v>25</v>
      </c>
      <c r="C19" s="80"/>
      <c r="D19" s="81"/>
      <c r="E19" s="58">
        <v>220</v>
      </c>
      <c r="F19" s="21">
        <v>124.7</v>
      </c>
      <c r="G19" s="22">
        <f t="shared" si="0"/>
        <v>27434</v>
      </c>
      <c r="H19" s="22">
        <f t="shared" si="1"/>
        <v>1646</v>
      </c>
      <c r="I19" s="23">
        <v>2259</v>
      </c>
      <c r="J19" s="24">
        <v>1353</v>
      </c>
      <c r="K19" s="25">
        <f t="shared" si="2"/>
        <v>330000</v>
      </c>
      <c r="L19" s="26">
        <f t="shared" si="3"/>
        <v>42000</v>
      </c>
      <c r="M19" s="26">
        <v>43000</v>
      </c>
      <c r="N19" s="26">
        <v>16000</v>
      </c>
      <c r="O19" s="26">
        <v>8000</v>
      </c>
      <c r="P19" s="26">
        <f t="shared" si="6"/>
        <v>20000</v>
      </c>
      <c r="Q19" s="26">
        <f t="shared" si="5"/>
        <v>459000</v>
      </c>
    </row>
    <row r="20" spans="1:17" ht="21.75" customHeight="1" thickTop="1">
      <c r="A20" s="75"/>
      <c r="B20" s="82" t="s">
        <v>26</v>
      </c>
      <c r="C20" s="82"/>
      <c r="D20" s="83"/>
      <c r="E20" s="58">
        <v>190</v>
      </c>
      <c r="F20" s="21">
        <v>124.7</v>
      </c>
      <c r="G20" s="22">
        <f t="shared" si="0"/>
        <v>23693</v>
      </c>
      <c r="H20" s="22">
        <f t="shared" si="1"/>
        <v>1421</v>
      </c>
      <c r="I20" s="23">
        <v>1963</v>
      </c>
      <c r="J20" s="24">
        <v>1176</v>
      </c>
      <c r="K20" s="25">
        <f t="shared" si="2"/>
        <v>285000</v>
      </c>
      <c r="L20" s="26">
        <f t="shared" si="3"/>
        <v>36000</v>
      </c>
      <c r="M20" s="26">
        <v>38000</v>
      </c>
      <c r="N20" s="26">
        <v>16000</v>
      </c>
      <c r="O20" s="26">
        <v>7000</v>
      </c>
      <c r="P20" s="26">
        <v>17000</v>
      </c>
      <c r="Q20" s="26">
        <f>SUM(K20:P20)</f>
        <v>399000</v>
      </c>
    </row>
    <row r="21" spans="1:17" ht="21.75" customHeight="1" hidden="1">
      <c r="A21" s="76"/>
      <c r="B21" s="65" t="s">
        <v>27</v>
      </c>
      <c r="C21" s="65"/>
      <c r="D21" s="66"/>
      <c r="E21" s="58">
        <v>160</v>
      </c>
      <c r="F21" s="21">
        <v>124.7</v>
      </c>
      <c r="G21" s="22">
        <f t="shared" si="0"/>
        <v>19952</v>
      </c>
      <c r="H21" s="22">
        <f t="shared" si="1"/>
        <v>1197</v>
      </c>
      <c r="I21" s="23">
        <v>1809</v>
      </c>
      <c r="J21" s="24">
        <v>1047</v>
      </c>
      <c r="K21" s="25">
        <f t="shared" si="2"/>
        <v>240000</v>
      </c>
      <c r="L21" s="26">
        <f t="shared" si="3"/>
        <v>30000</v>
      </c>
      <c r="M21" s="26">
        <f t="shared" si="4"/>
        <v>35000</v>
      </c>
      <c r="N21" s="26">
        <v>16000</v>
      </c>
      <c r="O21" s="26"/>
      <c r="P21" s="26">
        <f t="shared" si="6"/>
        <v>15000</v>
      </c>
      <c r="Q21" s="26"/>
    </row>
    <row r="22" spans="1:17" ht="21.75" customHeight="1">
      <c r="A22" s="60"/>
      <c r="B22" s="60"/>
      <c r="C22" s="31"/>
      <c r="D22" s="31"/>
      <c r="E22" s="45"/>
      <c r="F22" s="45"/>
      <c r="G22" s="46"/>
      <c r="H22" s="46"/>
      <c r="I22" s="46"/>
      <c r="J22" s="46"/>
      <c r="K22" s="47"/>
      <c r="L22" s="47"/>
      <c r="M22" s="47"/>
      <c r="N22" s="47"/>
      <c r="O22" s="47"/>
      <c r="P22" s="47"/>
      <c r="Q22" s="47"/>
    </row>
    <row r="23" spans="1:15" s="7" customFormat="1" ht="18.75" customHeight="1">
      <c r="A23" s="4"/>
      <c r="B23" s="4"/>
      <c r="C23" s="4"/>
      <c r="D23" s="4"/>
      <c r="G23" s="48"/>
      <c r="H23" s="48"/>
      <c r="I23" s="49" t="s">
        <v>37</v>
      </c>
      <c r="K23" s="50"/>
      <c r="L23" s="50"/>
      <c r="M23" s="50"/>
      <c r="O23" s="7" t="s">
        <v>1</v>
      </c>
    </row>
    <row r="24" spans="5:17" s="1" customFormat="1" ht="21.75" customHeight="1">
      <c r="E24" s="67" t="s">
        <v>2</v>
      </c>
      <c r="F24" s="72" t="s">
        <v>28</v>
      </c>
      <c r="G24" s="72" t="s">
        <v>29</v>
      </c>
      <c r="H24" s="73" t="s">
        <v>4</v>
      </c>
      <c r="I24" s="73"/>
      <c r="J24" s="73"/>
      <c r="K24" s="84" t="s">
        <v>5</v>
      </c>
      <c r="L24" s="85"/>
      <c r="M24" s="85"/>
      <c r="N24" s="85"/>
      <c r="O24" s="85"/>
      <c r="P24" s="88"/>
      <c r="Q24" s="10"/>
    </row>
    <row r="25" spans="5:17" s="1" customFormat="1" ht="42.75" customHeight="1">
      <c r="E25" s="67"/>
      <c r="F25" s="67"/>
      <c r="G25" s="67"/>
      <c r="H25" s="52" t="s">
        <v>8</v>
      </c>
      <c r="I25" s="52" t="s">
        <v>30</v>
      </c>
      <c r="J25" s="53" t="s">
        <v>31</v>
      </c>
      <c r="K25" s="51" t="s">
        <v>12</v>
      </c>
      <c r="L25" s="15" t="s">
        <v>32</v>
      </c>
      <c r="M25" s="54" t="s">
        <v>14</v>
      </c>
      <c r="N25" s="54" t="s">
        <v>15</v>
      </c>
      <c r="O25" s="86" t="s">
        <v>17</v>
      </c>
      <c r="P25" s="88"/>
      <c r="Q25" s="10"/>
    </row>
    <row r="26" spans="5:17" ht="21.75" customHeight="1">
      <c r="E26" s="20" t="s">
        <v>33</v>
      </c>
      <c r="F26" s="22">
        <v>15560</v>
      </c>
      <c r="G26" s="22">
        <v>16335</v>
      </c>
      <c r="H26" s="22">
        <f>SUM(F26:G26)</f>
        <v>31895</v>
      </c>
      <c r="I26" s="23">
        <v>2607</v>
      </c>
      <c r="J26" s="55">
        <v>1509</v>
      </c>
      <c r="K26" s="25">
        <v>383000</v>
      </c>
      <c r="L26" s="26">
        <v>97000</v>
      </c>
      <c r="M26" s="26">
        <v>52000</v>
      </c>
      <c r="N26" s="26">
        <v>16000</v>
      </c>
      <c r="O26" s="87">
        <f>SUM(K26:N26)</f>
        <v>548000</v>
      </c>
      <c r="P26" s="89"/>
      <c r="Q26" s="46"/>
    </row>
    <row r="27" spans="5:17" ht="21.75" customHeight="1">
      <c r="E27" s="56" t="s">
        <v>34</v>
      </c>
      <c r="F27" s="22">
        <v>15860</v>
      </c>
      <c r="G27" s="22">
        <v>18515</v>
      </c>
      <c r="H27" s="22">
        <f>SUM(F27:G27)</f>
        <v>34375</v>
      </c>
      <c r="I27" s="23">
        <v>2725</v>
      </c>
      <c r="J27" s="55">
        <v>1577</v>
      </c>
      <c r="K27" s="25">
        <f>CEILING(H27*12,1000)</f>
        <v>413000</v>
      </c>
      <c r="L27" s="26">
        <v>104000</v>
      </c>
      <c r="M27" s="26">
        <v>55000</v>
      </c>
      <c r="N27" s="26">
        <v>16000</v>
      </c>
      <c r="O27" s="87">
        <f>SUM(K27:N27)</f>
        <v>588000</v>
      </c>
      <c r="P27" s="89"/>
      <c r="Q27" s="46"/>
    </row>
    <row r="28" spans="2:9" ht="21.75" customHeight="1">
      <c r="B28" s="31"/>
      <c r="C28" s="31"/>
      <c r="D28" s="31"/>
      <c r="E28" s="45"/>
      <c r="F28" s="57"/>
      <c r="G28" s="57"/>
      <c r="H28" s="45"/>
      <c r="I28" s="45"/>
    </row>
  </sheetData>
  <sheetProtection selectLockedCells="1" selectUnlockedCells="1"/>
  <mergeCells count="19">
    <mergeCell ref="K24:O24"/>
    <mergeCell ref="E24:E25"/>
    <mergeCell ref="F24:F25"/>
    <mergeCell ref="G24:G25"/>
    <mergeCell ref="H24:J24"/>
    <mergeCell ref="A17:A21"/>
    <mergeCell ref="B17:D17"/>
    <mergeCell ref="B18:D18"/>
    <mergeCell ref="B19:D19"/>
    <mergeCell ref="B20:D20"/>
    <mergeCell ref="B21:D21"/>
    <mergeCell ref="A2:A3"/>
    <mergeCell ref="B2:D3"/>
    <mergeCell ref="E2:J2"/>
    <mergeCell ref="K2:Q2"/>
    <mergeCell ref="A4:A16"/>
    <mergeCell ref="D4:D10"/>
    <mergeCell ref="C7:C13"/>
    <mergeCell ref="B10:B16"/>
  </mergeCells>
  <printOptions horizontalCentered="1"/>
  <pageMargins left="0.3541666666666667" right="0.3541666666666667" top="0.7875" bottom="0.5902777777777777" header="0.5118055555555555" footer="0.5118055555555555"/>
  <pageSetup fitToHeight="0" fitToWidth="1" horizontalDpi="300" verticalDpi="300" orientation="landscape" paperSize="9" scale="82" r:id="rId1"/>
  <headerFooter alignWithMargins="0">
    <oddFooter>&amp;R&amp;10附檔一(1-2)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6.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6.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劉珮文</dc:creator>
  <cp:keywords/>
  <dc:description/>
  <cp:lastModifiedBy>劉珮文</cp:lastModifiedBy>
  <cp:lastPrinted>2021-05-27T07:37:21Z</cp:lastPrinted>
  <dcterms:created xsi:type="dcterms:W3CDTF">2021-05-27T10:05:10Z</dcterms:created>
  <dcterms:modified xsi:type="dcterms:W3CDTF">2021-05-28T04:43:09Z</dcterms:modified>
  <cp:category/>
  <cp:version/>
  <cp:contentType/>
  <cp:contentStatus/>
</cp:coreProperties>
</file>