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280" windowHeight="3855" firstSheet="1" activeTab="1"/>
  </bookViews>
  <sheets>
    <sheet name="鄉鎮市" sheetId="5" state="hidden" r:id="rId1"/>
    <sheet name="湖口鄉" sheetId="6" r:id="rId2"/>
  </sheets>
  <definedNames>
    <definedName name="_xlnm.Print_Area" localSheetId="1">湖口鄉!$A$1:$H$112</definedName>
    <definedName name="_xlnm.Print_Titles" localSheetId="1">湖口鄉!$1:$1</definedName>
  </definedNames>
  <calcPr calcId="145621"/>
</workbook>
</file>

<file path=xl/calcChain.xml><?xml version="1.0" encoding="utf-8"?>
<calcChain xmlns="http://schemas.openxmlformats.org/spreadsheetml/2006/main">
  <c r="G84" i="6" l="1"/>
  <c r="D84" i="6" l="1"/>
  <c r="G102" i="6" l="1"/>
  <c r="D102" i="6"/>
  <c r="G101" i="6"/>
  <c r="D101" i="6"/>
  <c r="G100" i="6"/>
  <c r="D100" i="6"/>
  <c r="D99" i="6"/>
  <c r="G94" i="6"/>
  <c r="D94" i="6"/>
  <c r="G93" i="6"/>
  <c r="D93" i="6"/>
  <c r="D92" i="6"/>
  <c r="G88" i="6"/>
  <c r="D88" i="6"/>
  <c r="G87" i="6"/>
  <c r="D87" i="6"/>
  <c r="D86" i="6"/>
  <c r="D85" i="6"/>
  <c r="D82" i="6"/>
  <c r="D81" i="6"/>
  <c r="G80" i="6"/>
  <c r="D80" i="6"/>
  <c r="G79" i="6"/>
  <c r="D79" i="6"/>
  <c r="G78" i="6"/>
  <c r="D78" i="6"/>
  <c r="D76" i="6"/>
  <c r="G71" i="6"/>
  <c r="D71" i="6"/>
  <c r="G69" i="6"/>
  <c r="D69" i="6"/>
  <c r="G68" i="6"/>
  <c r="D68" i="6"/>
  <c r="D67" i="6"/>
  <c r="G66" i="6"/>
  <c r="D66" i="6"/>
  <c r="D63" i="6"/>
  <c r="G62" i="6"/>
  <c r="D62" i="6"/>
  <c r="D61" i="6"/>
  <c r="D60" i="6"/>
  <c r="D58" i="6"/>
  <c r="G57" i="6"/>
  <c r="D57" i="6"/>
  <c r="G56" i="6"/>
  <c r="D56" i="6"/>
  <c r="G55" i="6"/>
  <c r="D55" i="6"/>
  <c r="G54" i="6"/>
  <c r="D54" i="6"/>
  <c r="D53" i="6"/>
  <c r="G50" i="6"/>
  <c r="D50" i="6"/>
  <c r="D49" i="6"/>
  <c r="D48" i="6"/>
  <c r="G43" i="6"/>
  <c r="D43" i="6"/>
  <c r="D42" i="6"/>
  <c r="G41" i="6"/>
  <c r="D41" i="6"/>
  <c r="D40" i="6"/>
  <c r="G39" i="6"/>
  <c r="D39" i="6"/>
  <c r="D38" i="6"/>
  <c r="G37" i="6"/>
  <c r="D37" i="6"/>
  <c r="G36" i="6"/>
  <c r="D36" i="6"/>
  <c r="D35" i="6"/>
  <c r="G34" i="6"/>
  <c r="D34" i="6"/>
  <c r="G33" i="6"/>
  <c r="D33" i="6"/>
  <c r="G31" i="6"/>
  <c r="D31" i="6"/>
  <c r="G30" i="6"/>
  <c r="D30" i="6"/>
  <c r="G29" i="6"/>
  <c r="D29" i="6"/>
  <c r="D28" i="6"/>
  <c r="G26" i="6"/>
  <c r="D26" i="6"/>
  <c r="G25" i="6"/>
  <c r="D25" i="6"/>
  <c r="G24" i="6"/>
  <c r="D24" i="6"/>
  <c r="G23" i="6"/>
  <c r="D23" i="6"/>
  <c r="G22" i="6"/>
  <c r="D22" i="6"/>
  <c r="G21" i="6"/>
  <c r="D21" i="6"/>
  <c r="D20" i="6"/>
  <c r="G16" i="6"/>
  <c r="D16" i="6"/>
  <c r="D15" i="6"/>
  <c r="G14" i="6"/>
  <c r="D14" i="6"/>
  <c r="G13" i="6"/>
  <c r="D13" i="6"/>
  <c r="G12" i="6"/>
  <c r="D12" i="6"/>
  <c r="G11" i="6"/>
  <c r="D11" i="6"/>
  <c r="G10" i="6"/>
  <c r="D10" i="6"/>
  <c r="D9" i="6"/>
  <c r="G8" i="6"/>
  <c r="D8" i="6"/>
  <c r="G7" i="6"/>
  <c r="D7" i="6"/>
  <c r="G5" i="6" l="1"/>
  <c r="D5" i="6"/>
  <c r="G4" i="6"/>
  <c r="D4" i="6"/>
  <c r="G3" i="6"/>
  <c r="D3" i="6"/>
  <c r="G2" i="6"/>
  <c r="D2" i="6"/>
</calcChain>
</file>

<file path=xl/sharedStrings.xml><?xml version="1.0" encoding="utf-8"?>
<sst xmlns="http://schemas.openxmlformats.org/spreadsheetml/2006/main" count="504" uniqueCount="422">
  <si>
    <t>廠商名稱</t>
  </si>
  <si>
    <t>統一編號</t>
  </si>
  <si>
    <t>陳麗如</t>
  </si>
  <si>
    <t>長騰醫療儀器行</t>
  </si>
  <si>
    <t>廖千福</t>
  </si>
  <si>
    <t>賴調元</t>
  </si>
  <si>
    <t>翁子平</t>
  </si>
  <si>
    <t>復康醫療器材行</t>
  </si>
  <si>
    <t>鄭滄棋</t>
  </si>
  <si>
    <t>凱捷企業社</t>
  </si>
  <si>
    <t>邱安傑</t>
  </si>
  <si>
    <t>楊淑宜</t>
  </si>
  <si>
    <t>杏一醫療用品(股)公司湖口中正路門市部</t>
  </si>
  <si>
    <t>王安</t>
  </si>
  <si>
    <t>邱顯宏</t>
  </si>
  <si>
    <t>趙靜怡</t>
  </si>
  <si>
    <t>建聲生物科技有限公司</t>
  </si>
  <si>
    <t>劉禮修</t>
  </si>
  <si>
    <t>皇品醫材行有限公司</t>
  </si>
  <si>
    <t>蔡祐東</t>
  </si>
  <si>
    <t>廖千鐘</t>
  </si>
  <si>
    <t>永樂屋有限公司</t>
  </si>
  <si>
    <t>王天行</t>
  </si>
  <si>
    <t>杏一醫療用品(股)公司頭份為恭門市部</t>
  </si>
  <si>
    <t>幸福樹電機股份有限公司</t>
  </si>
  <si>
    <t>楊甡生</t>
  </si>
  <si>
    <t>杏一醫療用品(股)公司楊梅天成門市部</t>
  </si>
  <si>
    <t>來而康醫療器材有限公司</t>
  </si>
  <si>
    <t>林梅</t>
  </si>
  <si>
    <t>李育霆</t>
  </si>
  <si>
    <t>蔡侑勳</t>
  </si>
  <si>
    <t>威誠輔具醫材有限公司</t>
  </si>
  <si>
    <t>胡燕萍</t>
  </si>
  <si>
    <t>詹雅惠</t>
  </si>
  <si>
    <t>美德耐股份有限公司仁慈門市部</t>
  </si>
  <si>
    <t>伍蔣清明</t>
  </si>
  <si>
    <t>杏一醫療用品(股)公司新竹南門門市部</t>
  </si>
  <si>
    <t>天祿醫療儀器有限公司</t>
  </si>
  <si>
    <t>林雯宜</t>
  </si>
  <si>
    <t>杏華醫療器材專賣店</t>
  </si>
  <si>
    <t>張素菊</t>
  </si>
  <si>
    <t>戴尊信</t>
  </si>
  <si>
    <t>沅芊潤企業有限公司</t>
  </si>
  <si>
    <t>佳新醫療復健器材有限公司</t>
  </si>
  <si>
    <t>葉雲繡</t>
  </si>
  <si>
    <t>張淑娟</t>
  </si>
  <si>
    <t>林大運</t>
  </si>
  <si>
    <t>林宏尚</t>
  </si>
  <si>
    <t>吳國華</t>
  </si>
  <si>
    <t>黃佳淇</t>
  </si>
  <si>
    <t>聽貝爾股份有限公司 新竹分公司</t>
  </si>
  <si>
    <t>彭敏卿</t>
  </si>
  <si>
    <t>永康醫療器材行</t>
  </si>
  <si>
    <t>何有旭</t>
  </si>
  <si>
    <t>陳森榮</t>
  </si>
  <si>
    <t>邱文傑</t>
  </si>
  <si>
    <t>暉翔興業股份有限公司</t>
  </si>
  <si>
    <t>顏奕欣</t>
  </si>
  <si>
    <t>許文惠</t>
  </si>
  <si>
    <t>首席國際開發有限公司</t>
  </si>
  <si>
    <t>陳豪毅</t>
  </si>
  <si>
    <t>樂宥有限公司</t>
  </si>
  <si>
    <t>弘康醫療器材有限公司</t>
  </si>
  <si>
    <t>胡孟琳</t>
    <phoneticPr fontId="18" type="noConversion"/>
  </si>
  <si>
    <t>宇崝企業有限公司</t>
    <phoneticPr fontId="18" type="noConversion"/>
  </si>
  <si>
    <t>漢翔航太興業有限公司</t>
    <phoneticPr fontId="18" type="noConversion"/>
  </si>
  <si>
    <t>李仲澤</t>
    <phoneticPr fontId="18" type="noConversion"/>
  </si>
  <si>
    <t>03-5520378</t>
    <phoneticPr fontId="18" type="noConversion"/>
  </si>
  <si>
    <t>詹鄭羣</t>
    <phoneticPr fontId="18" type="noConversion"/>
  </si>
  <si>
    <t>04-8391987</t>
    <phoneticPr fontId="18" type="noConversion"/>
  </si>
  <si>
    <t>啟能管理顧問有限公司</t>
    <phoneticPr fontId="18" type="noConversion"/>
  </si>
  <si>
    <t>林青松</t>
    <phoneticPr fontId="18" type="noConversion"/>
  </si>
  <si>
    <t>03-3742127#14</t>
    <phoneticPr fontId="18" type="noConversion"/>
  </si>
  <si>
    <t>詹雅惠</t>
    <phoneticPr fontId="18" type="noConversion"/>
  </si>
  <si>
    <t>雙寶醫療器材有限公司台北分公司</t>
    <phoneticPr fontId="18" type="noConversion"/>
  </si>
  <si>
    <t>張貴霞</t>
    <phoneticPr fontId="18" type="noConversion"/>
  </si>
  <si>
    <t>維翰健康科技股份有限公司</t>
    <phoneticPr fontId="18" type="noConversion"/>
  </si>
  <si>
    <t>曾昭維</t>
    <phoneticPr fontId="18" type="noConversion"/>
  </si>
  <si>
    <t>03-5583346</t>
    <phoneticPr fontId="18" type="noConversion"/>
  </si>
  <si>
    <t>劉華治</t>
    <phoneticPr fontId="18" type="noConversion"/>
  </si>
  <si>
    <t>謝百良</t>
    <phoneticPr fontId="18" type="noConversion"/>
  </si>
  <si>
    <t>04-22301888</t>
    <phoneticPr fontId="18" type="noConversion"/>
  </si>
  <si>
    <t>陳麗如</t>
    <phoneticPr fontId="18" type="noConversion"/>
  </si>
  <si>
    <t>03-4750260</t>
    <phoneticPr fontId="18" type="noConversion"/>
  </si>
  <si>
    <t>杏一醫療用品(股)公司大千院內門市部</t>
    <phoneticPr fontId="18" type="noConversion"/>
  </si>
  <si>
    <t>杏一醫療用品(股)公司竹南民族門市部</t>
    <phoneticPr fontId="18" type="noConversion"/>
  </si>
  <si>
    <t>杏一醫療用品(股)公司竹東長春路門市部</t>
    <phoneticPr fontId="18" type="noConversion"/>
  </si>
  <si>
    <t>杏一醫療用品(股)公司竹東中豐路門市部</t>
    <phoneticPr fontId="18" type="noConversion"/>
  </si>
  <si>
    <t>03-4812001</t>
    <phoneticPr fontId="18" type="noConversion"/>
  </si>
  <si>
    <t>杏一醫療用品(股)公司楊梅梅獅門市部</t>
    <phoneticPr fontId="18" type="noConversion"/>
  </si>
  <si>
    <t>杏一醫療用品(股)公司竹馬兒醫院外門市部</t>
    <phoneticPr fontId="18" type="noConversion"/>
  </si>
  <si>
    <t>03-5715011</t>
    <phoneticPr fontId="18" type="noConversion"/>
  </si>
  <si>
    <t>杏一醫療用品(股)公司楊梅天成院前門市部</t>
    <phoneticPr fontId="18" type="noConversion"/>
  </si>
  <si>
    <t>展群福祉事業有限公司</t>
    <phoneticPr fontId="18" type="noConversion"/>
  </si>
  <si>
    <t>虹韻國際貿易股份有限公司竹北分公司</t>
    <phoneticPr fontId="18" type="noConversion"/>
  </si>
  <si>
    <t>杏一醫療用品(股)公司新竹關東門市部</t>
    <phoneticPr fontId="18" type="noConversion"/>
  </si>
  <si>
    <t>03-5783173</t>
    <phoneticPr fontId="18" type="noConversion"/>
  </si>
  <si>
    <t>修修醫電有限公司</t>
    <phoneticPr fontId="18" type="noConversion"/>
  </si>
  <si>
    <t>杏一醫療用品(股)公司苗栗店</t>
    <phoneticPr fontId="18" type="noConversion"/>
  </si>
  <si>
    <t>杏一醫療用品(股)公司竹北東元門市部</t>
    <phoneticPr fontId="18" type="noConversion"/>
  </si>
  <si>
    <t>杏一醫療用品(股)公司新竹國泰門市部</t>
    <phoneticPr fontId="18" type="noConversion"/>
  </si>
  <si>
    <t>杏一醫療用品(股)公司龍潭國醫門市部</t>
    <phoneticPr fontId="18" type="noConversion"/>
  </si>
  <si>
    <t>杏一醫療用品(股)公司新竹台大院外門市部</t>
    <phoneticPr fontId="18" type="noConversion"/>
  </si>
  <si>
    <t>杏一醫療用品(股)公司竹馬院外門市部</t>
    <phoneticPr fontId="18" type="noConversion"/>
  </si>
  <si>
    <t>虹韻國際貿易股份有限公司新竹分公司</t>
    <phoneticPr fontId="18" type="noConversion"/>
  </si>
  <si>
    <t>大友醫療器材行</t>
    <phoneticPr fontId="18" type="noConversion"/>
  </si>
  <si>
    <t>銀寶寶健康事業有限公司</t>
    <phoneticPr fontId="18" type="noConversion"/>
  </si>
  <si>
    <t>趙靜怡</t>
    <phoneticPr fontId="18" type="noConversion"/>
  </si>
  <si>
    <t>03-3880660</t>
    <phoneticPr fontId="18" type="noConversion"/>
  </si>
  <si>
    <t>大福屋健康館</t>
    <phoneticPr fontId="18" type="noConversion"/>
  </si>
  <si>
    <t>頤康醫材有限公司</t>
    <phoneticPr fontId="18" type="noConversion"/>
  </si>
  <si>
    <t>耳悅科技有限公司</t>
    <phoneticPr fontId="18" type="noConversion"/>
  </si>
  <si>
    <t>張秀雯</t>
    <phoneticPr fontId="18" type="noConversion"/>
  </si>
  <si>
    <t>總騰醫療儀器有限公司</t>
    <phoneticPr fontId="18" type="noConversion"/>
  </si>
  <si>
    <t>全好輔具實業社</t>
    <phoneticPr fontId="18" type="noConversion"/>
  </si>
  <si>
    <t>鄭凱文</t>
    <phoneticPr fontId="18" type="noConversion"/>
  </si>
  <si>
    <t>鎰達醫療器材行</t>
    <phoneticPr fontId="18" type="noConversion"/>
  </si>
  <si>
    <t>徐子文</t>
    <phoneticPr fontId="18" type="noConversion"/>
  </si>
  <si>
    <t>03-4907355</t>
    <phoneticPr fontId="18" type="noConversion"/>
  </si>
  <si>
    <t>輔聚企業股份有限公司</t>
    <phoneticPr fontId="18" type="noConversion"/>
  </si>
  <si>
    <t>簡大偉</t>
    <phoneticPr fontId="18" type="noConversion"/>
  </si>
  <si>
    <t>02-28120899</t>
    <phoneticPr fontId="18" type="noConversion"/>
  </si>
  <si>
    <t>劉智仁</t>
    <phoneticPr fontId="18" type="noConversion"/>
  </si>
  <si>
    <t>05-2361488</t>
    <phoneticPr fontId="18" type="noConversion"/>
  </si>
  <si>
    <t>04-22037700</t>
    <phoneticPr fontId="18" type="noConversion"/>
  </si>
  <si>
    <t>黃瑞屏</t>
    <phoneticPr fontId="18" type="noConversion"/>
  </si>
  <si>
    <t>郭致遠</t>
    <phoneticPr fontId="18" type="noConversion"/>
  </si>
  <si>
    <t>0988-430663</t>
    <phoneticPr fontId="18" type="noConversion"/>
  </si>
  <si>
    <t>04-23934797</t>
    <phoneticPr fontId="18" type="noConversion"/>
  </si>
  <si>
    <t>徐曉雯</t>
    <phoneticPr fontId="18" type="noConversion"/>
  </si>
  <si>
    <t>康曜軒企業有限公司</t>
    <phoneticPr fontId="18" type="noConversion"/>
  </si>
  <si>
    <t>02-26775815</t>
    <phoneticPr fontId="18" type="noConversion"/>
  </si>
  <si>
    <t>葉日隆</t>
    <phoneticPr fontId="18" type="noConversion"/>
  </si>
  <si>
    <t>03-4395454</t>
    <phoneticPr fontId="18" type="noConversion"/>
  </si>
  <si>
    <t>汪建榮</t>
    <phoneticPr fontId="18" type="noConversion"/>
  </si>
  <si>
    <t>謝秀霞</t>
    <phoneticPr fontId="18" type="noConversion"/>
  </si>
  <si>
    <t>02-28835968</t>
    <phoneticPr fontId="18" type="noConversion"/>
  </si>
  <si>
    <t>環球電動代步車有限公司台中營業所</t>
    <phoneticPr fontId="18" type="noConversion"/>
  </si>
  <si>
    <t>人因醫療器材有限公司</t>
    <phoneticPr fontId="18" type="noConversion"/>
  </si>
  <si>
    <t>正全義肢復健器材股份有限公司</t>
    <phoneticPr fontId="18" type="noConversion"/>
  </si>
  <si>
    <t>古欣幼</t>
    <phoneticPr fontId="18" type="noConversion"/>
  </si>
  <si>
    <t>范姜秀芳</t>
    <phoneticPr fontId="18" type="noConversion"/>
  </si>
  <si>
    <t>03-5318061</t>
    <phoneticPr fontId="18" type="noConversion"/>
  </si>
  <si>
    <t>巧手國際企業有限公司</t>
    <phoneticPr fontId="18" type="noConversion"/>
  </si>
  <si>
    <t>吳克財</t>
    <phoneticPr fontId="18" type="noConversion"/>
  </si>
  <si>
    <t>03-5285621</t>
    <phoneticPr fontId="18" type="noConversion"/>
  </si>
  <si>
    <t>萬德傷殘器材有限公司</t>
    <phoneticPr fontId="18" type="noConversion"/>
  </si>
  <si>
    <t>鮑慶生</t>
    <phoneticPr fontId="18" type="noConversion"/>
  </si>
  <si>
    <t>02-29613388</t>
    <phoneticPr fontId="18" type="noConversion"/>
  </si>
  <si>
    <t>愷恩無障礙室內裝修設計工程有限公司</t>
    <phoneticPr fontId="18" type="noConversion"/>
  </si>
  <si>
    <t>新亞歆有限公司</t>
    <phoneticPr fontId="18" type="noConversion"/>
  </si>
  <si>
    <t>富士康儀器有限公司</t>
    <phoneticPr fontId="18" type="noConversion"/>
  </si>
  <si>
    <t>慷侑醫療器材有限公司</t>
    <phoneticPr fontId="18" type="noConversion"/>
  </si>
  <si>
    <t>美德耐股份有限公司東元院外門市部</t>
    <phoneticPr fontId="18" type="noConversion"/>
  </si>
  <si>
    <t>美德耐股份有限公司東元二店門市部</t>
    <phoneticPr fontId="18" type="noConversion"/>
  </si>
  <si>
    <t>美德耐股份有限公司竹東榮民院外店</t>
    <phoneticPr fontId="18" type="noConversion"/>
  </si>
  <si>
    <t>虹韻國際貿易股份有限公司新竹台大分公司</t>
    <phoneticPr fontId="18" type="noConversion"/>
  </si>
  <si>
    <t>杏一醫療用品(股)公司竹馬幼幼門市部</t>
    <phoneticPr fontId="18" type="noConversion"/>
  </si>
  <si>
    <t>必翔銀髮事業股份有限公司新竹營業所</t>
    <phoneticPr fontId="18" type="noConversion"/>
  </si>
  <si>
    <t>美樂迪股份有限公司新竹分公司</t>
    <phoneticPr fontId="18" type="noConversion"/>
  </si>
  <si>
    <t>芳財企業有限公司</t>
    <phoneticPr fontId="18" type="noConversion"/>
  </si>
  <si>
    <t>維一醫療用品有限公司</t>
    <phoneticPr fontId="18" type="noConversion"/>
  </si>
  <si>
    <t>長畊企業有限公司</t>
    <phoneticPr fontId="18" type="noConversion"/>
  </si>
  <si>
    <t>雙寶醫療器材有限公司</t>
    <phoneticPr fontId="18" type="noConversion"/>
  </si>
  <si>
    <t>誠康實業有限公司</t>
    <phoneticPr fontId="18" type="noConversion"/>
  </si>
  <si>
    <t>銀寶寶健康樂活有限公司</t>
    <phoneticPr fontId="18" type="noConversion"/>
  </si>
  <si>
    <t>德森科技股份有限公司</t>
    <phoneticPr fontId="18" type="noConversion"/>
  </si>
  <si>
    <t>及時行樂投資有限公司</t>
    <phoneticPr fontId="18" type="noConversion"/>
  </si>
  <si>
    <t>大友醫療器材有限公司</t>
    <phoneticPr fontId="18" type="noConversion"/>
  </si>
  <si>
    <t>頂豐國際管理顧問有限公司</t>
    <phoneticPr fontId="18" type="noConversion"/>
  </si>
  <si>
    <t>雙寶醫療器材有限公司三峽中山分店</t>
    <phoneticPr fontId="18" type="noConversion"/>
  </si>
  <si>
    <t>環球電動代步車有限公司</t>
    <phoneticPr fontId="18" type="noConversion"/>
  </si>
  <si>
    <t>翔通企業社</t>
    <phoneticPr fontId="18" type="noConversion"/>
  </si>
  <si>
    <t>新東健康生活館</t>
    <phoneticPr fontId="18" type="noConversion"/>
  </si>
  <si>
    <t>隆恩醫材有限公司</t>
    <phoneticPr fontId="18" type="noConversion"/>
  </si>
  <si>
    <t>佑宏醫療器材有限公司</t>
    <phoneticPr fontId="18" type="noConversion"/>
  </si>
  <si>
    <t>信源醫療器材有限公司</t>
    <phoneticPr fontId="18" type="noConversion"/>
  </si>
  <si>
    <t>03-6586992</t>
    <phoneticPr fontId="18" type="noConversion"/>
  </si>
  <si>
    <t>竹北市</t>
  </si>
  <si>
    <t>新竹市</t>
  </si>
  <si>
    <t>湖口鄉</t>
  </si>
  <si>
    <t>外縣市</t>
  </si>
  <si>
    <t>竹東鎮</t>
  </si>
  <si>
    <t>●居家無障礙設施改善(含安裝/施工)</t>
    <phoneticPr fontId="18" type="noConversion"/>
  </si>
  <si>
    <t>03-5587986</t>
    <phoneticPr fontId="18" type="noConversion"/>
  </si>
  <si>
    <t>03-5334037</t>
    <phoneticPr fontId="18" type="noConversion"/>
  </si>
  <si>
    <t>03-5269063</t>
    <phoneticPr fontId="18" type="noConversion"/>
  </si>
  <si>
    <t>03-5165017</t>
    <phoneticPr fontId="18" type="noConversion"/>
  </si>
  <si>
    <t>永昇醫療設備股份有限公司</t>
    <phoneticPr fontId="18" type="noConversion"/>
  </si>
  <si>
    <t>037-276082</t>
    <phoneticPr fontId="18" type="noConversion"/>
  </si>
  <si>
    <t>02-26712002</t>
    <phoneticPr fontId="18" type="noConversion"/>
  </si>
  <si>
    <t>02-25630910</t>
    <phoneticPr fontId="18" type="noConversion"/>
  </si>
  <si>
    <r>
      <t>生活輔具(全品項)</t>
    </r>
    <r>
      <rPr>
        <sz val="12"/>
        <color theme="1"/>
        <rFont val="Wingdings 2"/>
        <family val="1"/>
        <charset val="2"/>
      </rPr>
      <t/>
    </r>
    <phoneticPr fontId="18" type="noConversion"/>
  </si>
  <si>
    <t>生活輔具(1.10.11.12.13.15)</t>
    <phoneticPr fontId="18" type="noConversion"/>
  </si>
  <si>
    <r>
      <t>生活輔具(1.10.11.12.13.15)</t>
    </r>
    <r>
      <rPr>
        <sz val="12"/>
        <color theme="1"/>
        <rFont val="Wingdings 2"/>
        <family val="1"/>
        <charset val="2"/>
      </rPr>
      <t/>
    </r>
    <phoneticPr fontId="18" type="noConversion"/>
  </si>
  <si>
    <t>新竹縣竹北市縣政二路69號B棟1樓(東元醫院B棟1樓)</t>
    <phoneticPr fontId="18" type="noConversion"/>
  </si>
  <si>
    <t>新竹縣竹東鎮至善路52號 (臺大醫院竹東分院)</t>
    <phoneticPr fontId="18" type="noConversion"/>
  </si>
  <si>
    <t>生活輔具(1.10.12)</t>
    <phoneticPr fontId="18" type="noConversion"/>
  </si>
  <si>
    <t>生活輔具(1.10.12.13.15)</t>
    <phoneticPr fontId="18" type="noConversion"/>
  </si>
  <si>
    <t>強生醫療儀器股份有限公司</t>
    <phoneticPr fontId="18" type="noConversion"/>
  </si>
  <si>
    <t>03-5355111</t>
    <phoneticPr fontId="18" type="noConversion"/>
  </si>
  <si>
    <t>03-3975885</t>
    <phoneticPr fontId="18" type="noConversion"/>
  </si>
  <si>
    <t>02-89943313</t>
    <phoneticPr fontId="18" type="noConversion"/>
  </si>
  <si>
    <t>03-5586639</t>
    <phoneticPr fontId="18" type="noConversion"/>
  </si>
  <si>
    <t>04-24364169</t>
    <phoneticPr fontId="18" type="noConversion"/>
  </si>
  <si>
    <t>02-26718059</t>
    <phoneticPr fontId="18" type="noConversion"/>
  </si>
  <si>
    <t>03-5350821</t>
    <phoneticPr fontId="18" type="noConversion"/>
  </si>
  <si>
    <t>037-336371</t>
    <phoneticPr fontId="18" type="noConversion"/>
  </si>
  <si>
    <t>序號</t>
    <phoneticPr fontId="18" type="noConversion"/>
  </si>
  <si>
    <t>地址</t>
    <phoneticPr fontId="18" type="noConversion"/>
  </si>
  <si>
    <t>聯絡電話</t>
    <phoneticPr fontId="18" type="noConversion"/>
  </si>
  <si>
    <t>提供服務項目</t>
    <phoneticPr fontId="18" type="noConversion"/>
  </si>
  <si>
    <t>戴輝標</t>
    <phoneticPr fontId="18" type="noConversion"/>
  </si>
  <si>
    <t>新竹縣竹北市縣政二路79號1樓</t>
    <phoneticPr fontId="18" type="noConversion"/>
  </si>
  <si>
    <t>新竹縣竹北市縣政二路43號</t>
    <phoneticPr fontId="18" type="noConversion"/>
  </si>
  <si>
    <t>新竹縣竹北市興隆路一段199號B1</t>
    <phoneticPr fontId="18" type="noConversion"/>
  </si>
  <si>
    <t>賴調元</t>
    <phoneticPr fontId="18" type="noConversion"/>
  </si>
  <si>
    <t>新竹縣竹北市縣政三街118號 (東元醫院大門旁邊)</t>
    <phoneticPr fontId="18" type="noConversion"/>
  </si>
  <si>
    <t>新竹縣竹北市生醫路一段2號</t>
    <phoneticPr fontId="18" type="noConversion"/>
  </si>
  <si>
    <t>新竹縣竹北市博愛南路10號1樓</t>
    <phoneticPr fontId="18" type="noConversion"/>
  </si>
  <si>
    <t>新竹縣竹北市福興一路126號</t>
    <phoneticPr fontId="18" type="noConversion"/>
  </si>
  <si>
    <t>王安</t>
    <phoneticPr fontId="18" type="noConversion"/>
  </si>
  <si>
    <t>新竹縣竹北市光明六路113號1樓</t>
    <phoneticPr fontId="18" type="noConversion"/>
  </si>
  <si>
    <t>生活輔具(3)</t>
    <phoneticPr fontId="18" type="noConversion"/>
  </si>
  <si>
    <t>生活輔具(1.2.4.6.7.8.9.10.12.13.15)</t>
    <phoneticPr fontId="18" type="noConversion"/>
  </si>
  <si>
    <t>新竹縣竹北市勝利三街38號2樓</t>
    <phoneticPr fontId="18" type="noConversion"/>
  </si>
  <si>
    <t>新竹縣竹北市博愛街329號</t>
    <phoneticPr fontId="18" type="noConversion"/>
  </si>
  <si>
    <t>0934-087519</t>
    <phoneticPr fontId="18" type="noConversion"/>
  </si>
  <si>
    <t>新竹市北區鐵道路二段51號1樓</t>
    <phoneticPr fontId="18" type="noConversion"/>
  </si>
  <si>
    <t>新竹市北區鐵道路二段9號2樓</t>
    <phoneticPr fontId="18" type="noConversion"/>
  </si>
  <si>
    <t>新竹市北區鐵道路二段53號1樓</t>
    <phoneticPr fontId="18" type="noConversion"/>
  </si>
  <si>
    <t>新竹市北區光田里水田街130號1樓</t>
    <phoneticPr fontId="18" type="noConversion"/>
  </si>
  <si>
    <t>新竹市北區湳雅街187巷86號1樓</t>
    <phoneticPr fontId="18" type="noConversion"/>
  </si>
  <si>
    <t>新竹市北區鐵道路2段7號</t>
    <phoneticPr fontId="18" type="noConversion"/>
  </si>
  <si>
    <t>新竹市東區中華路二段697號之1</t>
    <phoneticPr fontId="18" type="noConversion"/>
  </si>
  <si>
    <t>新竹市東區光復路二段690號1樓</t>
    <phoneticPr fontId="18" type="noConversion"/>
  </si>
  <si>
    <t>新竹市東區復興路6號1樓</t>
    <phoneticPr fontId="18" type="noConversion"/>
  </si>
  <si>
    <t>新竹市東區光復路二段718號</t>
    <phoneticPr fontId="18" type="noConversion"/>
  </si>
  <si>
    <t>新竹市東區鐵道路二段18號</t>
    <phoneticPr fontId="18" type="noConversion"/>
  </si>
  <si>
    <t>03-5334862</t>
    <phoneticPr fontId="18" type="noConversion"/>
  </si>
  <si>
    <t>新竹市東區中正路404號</t>
    <phoneticPr fontId="18" type="noConversion"/>
  </si>
  <si>
    <t>新竹市東區中華路一段54、56號</t>
    <phoneticPr fontId="18" type="noConversion"/>
  </si>
  <si>
    <t>生活輔具(1.2.3.4.6.9.10.11.12.13.15)</t>
    <phoneticPr fontId="18" type="noConversion"/>
  </si>
  <si>
    <t>新竹市東區林森路155號1樓</t>
    <phoneticPr fontId="18" type="noConversion"/>
  </si>
  <si>
    <t>新竹市東區經國路一段442巷12號</t>
    <phoneticPr fontId="18" type="noConversion"/>
  </si>
  <si>
    <t>03-5436194</t>
    <phoneticPr fontId="18" type="noConversion"/>
  </si>
  <si>
    <t>生活輔具(1.2.3.4.8.9.10.11.12.13.14.15)</t>
    <phoneticPr fontId="18" type="noConversion"/>
  </si>
  <si>
    <t>新竹市東區復興里鐵道路二段7號2樓</t>
    <phoneticPr fontId="18" type="noConversion"/>
  </si>
  <si>
    <t>新竹市東區建功二路16號1樓、2樓</t>
    <phoneticPr fontId="18" type="noConversion"/>
  </si>
  <si>
    <t>生活輔具(全品項)</t>
    <phoneticPr fontId="18" type="noConversion"/>
  </si>
  <si>
    <t>新竹市東區光復路一段340、342號1樓</t>
    <phoneticPr fontId="18" type="noConversion"/>
  </si>
  <si>
    <t>新竹市東區經國路一段442巷16號</t>
    <phoneticPr fontId="18" type="noConversion"/>
  </si>
  <si>
    <t>新竹市東區中華路2段700號</t>
    <phoneticPr fontId="18" type="noConversion"/>
  </si>
  <si>
    <t>新竹市東區林森路49號4樓</t>
    <phoneticPr fontId="18" type="noConversion"/>
  </si>
  <si>
    <t>新竹市東區忠孝路1號</t>
    <phoneticPr fontId="18" type="noConversion"/>
  </si>
  <si>
    <t>03-5728686</t>
    <phoneticPr fontId="18" type="noConversion"/>
  </si>
  <si>
    <t>新竹市東區經國路一段452之10號</t>
    <phoneticPr fontId="18" type="noConversion"/>
  </si>
  <si>
    <t>新竹市東區中華路一段269號1樓</t>
    <phoneticPr fontId="18" type="noConversion"/>
  </si>
  <si>
    <t>苗栗縣竹南鎮民族街67-1號</t>
    <phoneticPr fontId="18" type="noConversion"/>
  </si>
  <si>
    <t>苗栗縣頭份市信義路97、99號</t>
    <phoneticPr fontId="18" type="noConversion"/>
  </si>
  <si>
    <t>苗栗縣苗栗市信義街36號</t>
    <phoneticPr fontId="18" type="noConversion"/>
  </si>
  <si>
    <t>苗栗縣苗栗市為公路747號</t>
    <phoneticPr fontId="18" type="noConversion"/>
  </si>
  <si>
    <t>桃園市龜山區民生北路一段66號</t>
    <phoneticPr fontId="18" type="noConversion"/>
  </si>
  <si>
    <t>居家無障礙設施改善</t>
    <phoneticPr fontId="18" type="noConversion"/>
  </si>
  <si>
    <t>桃園市龜山區文昌三街8號1樓</t>
    <phoneticPr fontId="18" type="noConversion"/>
  </si>
  <si>
    <t>桃園市中壢區中央西路二段37號</t>
    <phoneticPr fontId="18" type="noConversion"/>
  </si>
  <si>
    <t>桃園市中壢區環中東路247號</t>
    <phoneticPr fontId="18" type="noConversion"/>
  </si>
  <si>
    <t>03-4625178</t>
    <phoneticPr fontId="18" type="noConversion"/>
  </si>
  <si>
    <t>桃園市龍潭區中興路141號</t>
    <phoneticPr fontId="18" type="noConversion"/>
  </si>
  <si>
    <t>03-4700708</t>
    <phoneticPr fontId="18" type="noConversion"/>
  </si>
  <si>
    <t>桃園市龍潭區中興路171號、173號</t>
    <phoneticPr fontId="18" type="noConversion"/>
  </si>
  <si>
    <t>桃園市八德區廣福路766號1樓</t>
    <phoneticPr fontId="18" type="noConversion"/>
  </si>
  <si>
    <t>生活輔具(1.10.11.12)</t>
    <phoneticPr fontId="18" type="noConversion"/>
  </si>
  <si>
    <t>桃園市八德區介壽路二段1046號</t>
    <phoneticPr fontId="18" type="noConversion"/>
  </si>
  <si>
    <t>桃園市平鎮區廣平街82-1號</t>
    <phoneticPr fontId="18" type="noConversion"/>
  </si>
  <si>
    <t>桃園市平鎮區中豐路南勢二段257號</t>
    <phoneticPr fontId="18" type="noConversion"/>
  </si>
  <si>
    <t>生活輔具(1.3.10.12.13.14.15)</t>
    <phoneticPr fontId="18" type="noConversion"/>
  </si>
  <si>
    <t>桃園市楊梅區環東路437號1樓</t>
    <phoneticPr fontId="18" type="noConversion"/>
  </si>
  <si>
    <t>桃園市楊梅區中山北路一段350號</t>
    <phoneticPr fontId="18" type="noConversion"/>
  </si>
  <si>
    <t>桃園市楊梅區梅獅路2段6號</t>
    <phoneticPr fontId="18" type="noConversion"/>
  </si>
  <si>
    <t>桃園市楊梅區新榮路177號</t>
    <phoneticPr fontId="18" type="noConversion"/>
  </si>
  <si>
    <t>生活輔具(1.10.11.12.13)</t>
    <phoneticPr fontId="18" type="noConversion"/>
  </si>
  <si>
    <t>桃園市大溪區信義路23號</t>
    <phoneticPr fontId="18" type="noConversion"/>
  </si>
  <si>
    <t>新北市三峽區復興路485號</t>
    <phoneticPr fontId="18" type="noConversion"/>
  </si>
  <si>
    <t>生活輔具(1.3.4.8.9.10.11.12.13)</t>
    <phoneticPr fontId="18" type="noConversion"/>
  </si>
  <si>
    <t>新北市三峽區中山路242號</t>
    <phoneticPr fontId="18" type="noConversion"/>
  </si>
  <si>
    <t>生活輔具(1.3.8.9.10.11.12.13)</t>
    <phoneticPr fontId="18" type="noConversion"/>
  </si>
  <si>
    <t>新北市土城區延平街67號7樓</t>
    <phoneticPr fontId="18" type="noConversion"/>
  </si>
  <si>
    <t>新北市樹林區大安路526號2樓</t>
    <phoneticPr fontId="18" type="noConversion"/>
  </si>
  <si>
    <t>新北市五股區五工二路126號2樓</t>
    <phoneticPr fontId="18" type="noConversion"/>
  </si>
  <si>
    <t>生活輔具(1.10.12.14)</t>
    <phoneticPr fontId="18" type="noConversion"/>
  </si>
  <si>
    <t>新北市鶯歌區鶯桃路563號1樓</t>
    <phoneticPr fontId="18" type="noConversion"/>
  </si>
  <si>
    <t>生活輔具(1.10.12.13.14.15)</t>
    <phoneticPr fontId="18" type="noConversion"/>
  </si>
  <si>
    <t>新北市新莊區思源路137號</t>
    <phoneticPr fontId="18" type="noConversion"/>
  </si>
  <si>
    <t>新北市板橋區民族路89-1號</t>
    <phoneticPr fontId="18" type="noConversion"/>
  </si>
  <si>
    <t>生活輔具(1.9.10.12.13.14.15)</t>
    <phoneticPr fontId="18" type="noConversion"/>
  </si>
  <si>
    <t>臺北市中山區長安東路一段24號</t>
    <phoneticPr fontId="18" type="noConversion"/>
  </si>
  <si>
    <t>02-21001356</t>
    <phoneticPr fontId="18" type="noConversion"/>
  </si>
  <si>
    <t>臺北市中山區民權東路二段70號1樓</t>
    <phoneticPr fontId="18" type="noConversion"/>
  </si>
  <si>
    <t>生活輔具(1.3.4.9.10.11.12.13)</t>
    <phoneticPr fontId="18" type="noConversion"/>
  </si>
  <si>
    <t>臺北市中山區雙城街21號6樓</t>
    <phoneticPr fontId="18" type="noConversion"/>
  </si>
  <si>
    <t>生活輔具(1.2.13.15)</t>
    <phoneticPr fontId="18" type="noConversion"/>
  </si>
  <si>
    <t>臺北市中正區中華路2段75巷1弄9號</t>
    <phoneticPr fontId="18" type="noConversion"/>
  </si>
  <si>
    <t>臺北市士林區承德路4段186號1樓</t>
    <phoneticPr fontId="18" type="noConversion"/>
  </si>
  <si>
    <t>生活輔具(1.10.11.12.13.14)</t>
    <phoneticPr fontId="18" type="noConversion"/>
  </si>
  <si>
    <t>臺北市士林區重慶北路四段136號2樓</t>
    <phoneticPr fontId="18" type="noConversion"/>
  </si>
  <si>
    <t>臺中市太平區中山路499巷13號</t>
    <phoneticPr fontId="18" type="noConversion"/>
  </si>
  <si>
    <t>臺中市南區南陽街101號</t>
    <phoneticPr fontId="18" type="noConversion"/>
  </si>
  <si>
    <t>臺中市西區民生路79-1號1樓</t>
    <phoneticPr fontId="18" type="noConversion"/>
  </si>
  <si>
    <t>生活輔具(1.8.9.10.11.12.13.14)</t>
    <phoneticPr fontId="18" type="noConversion"/>
  </si>
  <si>
    <t>臺中市北屯區東山路一段248之11號1樓</t>
    <phoneticPr fontId="18" type="noConversion"/>
  </si>
  <si>
    <t>臺中市北區漢口路四段345巷10號1樓、12號1樓</t>
    <phoneticPr fontId="18" type="noConversion"/>
  </si>
  <si>
    <t>生活輔具(1)</t>
    <phoneticPr fontId="18" type="noConversion"/>
  </si>
  <si>
    <t>臺中市北區育德路75號</t>
    <phoneticPr fontId="18" type="noConversion"/>
  </si>
  <si>
    <t>臺中市大里區大智路533巷27號</t>
    <phoneticPr fontId="18" type="noConversion"/>
  </si>
  <si>
    <t>彰化縣員林市新義街316號1樓</t>
    <phoneticPr fontId="18" type="noConversion"/>
  </si>
  <si>
    <t>彰化縣彰化市旭光路346號1樓</t>
    <phoneticPr fontId="18" type="noConversion"/>
  </si>
  <si>
    <t>生活輔具(1.8.10.11.12.13.14)</t>
    <phoneticPr fontId="18" type="noConversion"/>
  </si>
  <si>
    <t>彰化縣彰化市南校街83號</t>
    <phoneticPr fontId="18" type="noConversion"/>
  </si>
  <si>
    <t>高雄市鳳山區南昌街86號1樓</t>
    <phoneticPr fontId="18" type="noConversion"/>
  </si>
  <si>
    <t>宜蘭縣五結鄉二結路265號</t>
    <phoneticPr fontId="18" type="noConversion"/>
  </si>
  <si>
    <t>03-9651075</t>
    <phoneticPr fontId="18" type="noConversion"/>
  </si>
  <si>
    <t>生活輔具(1.9.10.12.13)</t>
    <phoneticPr fontId="18" type="noConversion"/>
  </si>
  <si>
    <t>嘉義縣水上鄉水上村順興街59巷16號</t>
    <phoneticPr fontId="18" type="noConversion"/>
  </si>
  <si>
    <t>高雄市岡山區竹圍中街30巷45號</t>
    <phoneticPr fontId="18" type="noConversion"/>
  </si>
  <si>
    <t>生活輔具(1.14.15)</t>
    <phoneticPr fontId="18" type="noConversion"/>
  </si>
  <si>
    <t>新竹縣竹東鎮中豐路一段86號1樓</t>
    <phoneticPr fontId="18" type="noConversion"/>
  </si>
  <si>
    <t>新竹縣竹東鎮長春路三段232號</t>
    <phoneticPr fontId="18" type="noConversion"/>
  </si>
  <si>
    <t>美德耐股份有限公司台大竹東店</t>
    <phoneticPr fontId="18" type="noConversion"/>
  </si>
  <si>
    <t>新竹縣竹東鎮中豐路一段87號1F</t>
    <phoneticPr fontId="18" type="noConversion"/>
  </si>
  <si>
    <t>興恩企業有限公司</t>
    <phoneticPr fontId="18" type="noConversion"/>
  </si>
  <si>
    <t>新竹縣竹東鎮興農街131號1樓</t>
    <phoneticPr fontId="18" type="noConversion"/>
  </si>
  <si>
    <t>新竹縣竹東鎮中豐路一段70號、74號</t>
    <phoneticPr fontId="18" type="noConversion"/>
  </si>
  <si>
    <t>新竹縣竹北市中崙里博愛南路5號</t>
    <phoneticPr fontId="18" type="noConversion"/>
  </si>
  <si>
    <t>菩心股份有限公司</t>
    <phoneticPr fontId="18" type="noConversion"/>
  </si>
  <si>
    <t>杏一醫療用品(股)公司竹北中國附醫門市部</t>
    <phoneticPr fontId="18" type="noConversion"/>
  </si>
  <si>
    <t>美德耐股份有限公司台大新竹生醫商場</t>
    <phoneticPr fontId="18" type="noConversion"/>
  </si>
  <si>
    <t>大福屋健康一館</t>
    <phoneticPr fontId="18" type="noConversion"/>
  </si>
  <si>
    <t>新竹縣竹北市縣政三街25號2樓</t>
    <phoneticPr fontId="18" type="noConversion"/>
  </si>
  <si>
    <r>
      <t>生活輔具(1.9.10.12.14)</t>
    </r>
    <r>
      <rPr>
        <sz val="12"/>
        <color theme="1"/>
        <rFont val="Wingdings 2"/>
        <family val="1"/>
        <charset val="2"/>
      </rPr>
      <t/>
    </r>
    <phoneticPr fontId="18" type="noConversion"/>
  </si>
  <si>
    <t>負責人</t>
    <phoneticPr fontId="18" type="noConversion"/>
  </si>
  <si>
    <t>楊璧華</t>
    <phoneticPr fontId="18" type="noConversion"/>
  </si>
  <si>
    <t>陳麗如</t>
    <phoneticPr fontId="18" type="noConversion"/>
  </si>
  <si>
    <t>簡武松</t>
    <phoneticPr fontId="18" type="noConversion"/>
  </si>
  <si>
    <t>生活輔具(1.3.9.10.12.13.14.15)</t>
    <phoneticPr fontId="18" type="noConversion"/>
  </si>
  <si>
    <t>新竹縣湖口鄉成功路85號</t>
    <phoneticPr fontId="18" type="noConversion"/>
  </si>
  <si>
    <t>新竹縣湖口鄉中正路一段255、257號</t>
    <phoneticPr fontId="18" type="noConversion"/>
  </si>
  <si>
    <t>新竹縣湖口鄉民權街2-1號</t>
    <phoneticPr fontId="18" type="noConversion"/>
  </si>
  <si>
    <t>童伊伶</t>
    <phoneticPr fontId="18" type="noConversion"/>
  </si>
  <si>
    <t>●生活輔具(現行輔具補助項目共以下15種類別)：
1.個人行動輔具 2.溝通及資訊輔具-視覺相關 3.溝通及資訊輔具-聽覺相關 4.溝通及資訊輔具-警示、指示及信號相關5.溝通及資訊輔具-發聲輔具 6.溝通及資訊輔具-面對面溝通輔具7.溝通及資訊輔具-電腦輔具 8.身體、生理及生化試驗設備及材料9.身體、肌力及平衡訓練輔具 10.預防壓瘡輔具 11.住家及其他場所之家俱及改裝組件 12.個人照顧及保護輔具13.居家生活輔具  14.矯具及義具 15.其它輔具</t>
    <phoneticPr fontId="18" type="noConversion"/>
  </si>
  <si>
    <t>苗栗縣苗栗市新東街135號</t>
    <phoneticPr fontId="18" type="noConversion"/>
  </si>
  <si>
    <t>03-5556965#11</t>
    <phoneticPr fontId="18" type="noConversion"/>
  </si>
  <si>
    <t>新竹縣竹北市華興三街268號3樓</t>
    <phoneticPr fontId="18" type="noConversion"/>
  </si>
  <si>
    <t>桃園市中壢區過嶺里福達路1段19巷9號1樓</t>
    <phoneticPr fontId="18" type="noConversion"/>
  </si>
  <si>
    <t>03-4945677</t>
    <phoneticPr fontId="18" type="noConversion"/>
  </si>
  <si>
    <t>新
竹
縣</t>
    <phoneticPr fontId="18" type="noConversion"/>
  </si>
  <si>
    <t>新
竹
市</t>
    <phoneticPr fontId="18" type="noConversion"/>
  </si>
  <si>
    <t>外
縣
市</t>
    <phoneticPr fontId="18" type="noConversion"/>
  </si>
  <si>
    <t>生活輔具(全品項) / 居家無障礙設施改善</t>
    <phoneticPr fontId="18" type="noConversion"/>
  </si>
  <si>
    <t>生活輔具(1.3.9.10.11.12.13.14.15)/居家無障礙設施改善</t>
    <phoneticPr fontId="18" type="noConversion"/>
  </si>
  <si>
    <t>生活輔具(1.3.4.9.10.12.13) / 居家無障礙設施改善</t>
    <phoneticPr fontId="18" type="noConversion"/>
  </si>
  <si>
    <t>生活輔具(1.9.10.11.12.13.15) / 居家無障礙設施改善</t>
    <phoneticPr fontId="18" type="noConversion"/>
  </si>
  <si>
    <t>生活輔具(全品項) / 居家無障礙設施改善</t>
    <phoneticPr fontId="18" type="noConversion"/>
  </si>
  <si>
    <t>生活輔具(1.4.8.9.10.11.12.13.14.15)/居家無障礙設施改善</t>
    <phoneticPr fontId="18" type="noConversion"/>
  </si>
  <si>
    <t>生活輔具(1.9.10.12.13.14.15) / 居家無障礙設施改善</t>
    <phoneticPr fontId="18" type="noConversion"/>
  </si>
  <si>
    <t>生活輔具(1.9.10.11.12.13.14.15) / 居家無障礙設施改善</t>
    <phoneticPr fontId="18" type="noConversion"/>
  </si>
  <si>
    <t>生活輔具(1.3.4.9.10.12.13.14.15) / 居家無障礙設施改善</t>
    <phoneticPr fontId="18" type="noConversion"/>
  </si>
  <si>
    <t>生活輔具(1.8.9.10.11.12.13.15) / 居家無障礙設施改善</t>
    <phoneticPr fontId="18" type="noConversion"/>
  </si>
  <si>
    <t>生活輔具(1.10.13) / 居家無障礙設施改善</t>
    <phoneticPr fontId="18" type="noConversion"/>
  </si>
  <si>
    <t>生活輔具(1.8.9.10.11.12.13) / 居家無障礙設施改善</t>
    <phoneticPr fontId="18" type="noConversion"/>
  </si>
  <si>
    <t>生活輔具(1.3.9.10.11.12.13.14.15) / 居家無障礙設施改善</t>
    <phoneticPr fontId="18" type="noConversion"/>
  </si>
  <si>
    <t>生活輔具(1.3.4.8.9.10.11.12.13.15) / 居家無障礙設施改善</t>
    <phoneticPr fontId="18" type="noConversion"/>
  </si>
  <si>
    <t>生活輔具(10.12.13.14.15) / 居家無障礙設施改善</t>
    <phoneticPr fontId="18" type="noConversion"/>
  </si>
  <si>
    <t>生活輔具(1.10.11.12.13.14) / 居家無障礙設施改善</t>
    <phoneticPr fontId="18" type="noConversion"/>
  </si>
  <si>
    <t>生活輔具(1.4.6.8.9.10.11.12.13.14.15)/居家無障礙設施改善</t>
    <phoneticPr fontId="18" type="noConversion"/>
  </si>
  <si>
    <t>生活輔具(1.2.3.4.5.6.7.8.9.10.11.12.13.15)/
居家無障礙設施改善</t>
    <phoneticPr fontId="18" type="noConversion"/>
  </si>
  <si>
    <t>生活輔具(1.9.10.11.12.13.15) / 居家無障礙設施改善</t>
    <phoneticPr fontId="18" type="noConversion"/>
  </si>
  <si>
    <t>生活輔具(1.2.6.7.8.9.10.11.12.13.14)/居家無障礙設施改善</t>
    <phoneticPr fontId="18" type="noConversion"/>
  </si>
  <si>
    <t>生活輔具(1.2.3.4.5.6.7.8.9.10.11.12.13.14)/
居家無障礙設施改善</t>
    <phoneticPr fontId="18" type="noConversion"/>
  </si>
  <si>
    <t>新竹縣湖口鄉忠孝路29號1F (仁慈醫院1F)</t>
    <phoneticPr fontId="18" type="noConversion"/>
  </si>
  <si>
    <t>易修企業社</t>
    <phoneticPr fontId="18" type="noConversion"/>
  </si>
  <si>
    <t>新竹縣湖口鄉中正路一段193號</t>
    <phoneticPr fontId="18" type="noConversion"/>
  </si>
  <si>
    <t>03-5990839</t>
    <phoneticPr fontId="18" type="noConversion"/>
  </si>
  <si>
    <t>生活輔具(3.4.6.15)</t>
    <phoneticPr fontId="18" type="noConversion"/>
  </si>
  <si>
    <t>易泰企業社</t>
    <phoneticPr fontId="18" type="noConversion"/>
  </si>
  <si>
    <t>新竹縣竹東鎮東寧路二段332號1樓</t>
    <phoneticPr fontId="18" type="noConversion"/>
  </si>
  <si>
    <t>03-5955287</t>
    <phoneticPr fontId="18" type="noConversion"/>
  </si>
  <si>
    <t>謦聲企業有限公司</t>
    <phoneticPr fontId="18" type="noConversion"/>
  </si>
  <si>
    <t>新竹市東區自由路113號9樓之1</t>
    <phoneticPr fontId="18" type="noConversion"/>
  </si>
  <si>
    <t>03-5311285</t>
    <phoneticPr fontId="18" type="noConversion"/>
  </si>
  <si>
    <t>永創國際企業股份有限公司新竹分公司</t>
    <phoneticPr fontId="18" type="noConversion"/>
  </si>
  <si>
    <t>新竹市東區忠孝路27巷8號1樓</t>
    <phoneticPr fontId="18" type="noConversion"/>
  </si>
  <si>
    <t>03-5718896</t>
    <phoneticPr fontId="18" type="noConversion"/>
  </si>
  <si>
    <t>生活輔具(3)</t>
    <phoneticPr fontId="18" type="noConversion"/>
  </si>
  <si>
    <t xml:space="preserve">臺北榮民總醫院 </t>
    <phoneticPr fontId="18" type="noConversion"/>
  </si>
  <si>
    <t>臺北市北投區石牌路2段322號 (身障重建中心)</t>
    <phoneticPr fontId="18" type="noConversion"/>
  </si>
  <si>
    <t>02-28757385</t>
    <phoneticPr fontId="18" type="noConversion"/>
  </si>
  <si>
    <t>生活輔具(1.10.11.12.14.15)</t>
    <phoneticPr fontId="18" type="noConversion"/>
  </si>
  <si>
    <t>新北市汐止區中興路43-2號1樓</t>
    <phoneticPr fontId="18" type="noConversion"/>
  </si>
  <si>
    <t>明恭生活事業有限公司</t>
    <phoneticPr fontId="18" type="noConversion"/>
  </si>
  <si>
    <t>03-358-5281</t>
    <phoneticPr fontId="18" type="noConversion"/>
  </si>
  <si>
    <t>苗栗縣苗栗市信義街8號、10號1樓</t>
    <phoneticPr fontId="18" type="noConversion"/>
  </si>
  <si>
    <t>杏一醫療用品(股)公司苗栗南苗門市部</t>
    <phoneticPr fontId="18" type="noConversion"/>
  </si>
  <si>
    <t>真光科技實業有限公司竹北分公司</t>
    <phoneticPr fontId="18" type="noConversion"/>
  </si>
  <si>
    <t>康諾實業有限公司</t>
    <phoneticPr fontId="18" type="noConversion"/>
  </si>
  <si>
    <t>聯郃國際有限公司</t>
    <phoneticPr fontId="18" type="noConversion"/>
  </si>
  <si>
    <t>新竹縣竹北市縣政二路49號</t>
  </si>
  <si>
    <t>新竹市東區鐵道路二段5號1樓</t>
  </si>
  <si>
    <t>台北市大同區承德路三段229號2樓之2</t>
    <phoneticPr fontId="18" type="noConversion"/>
  </si>
  <si>
    <t>03-6572164</t>
    <phoneticPr fontId="18" type="noConversion"/>
  </si>
  <si>
    <t>03-5358250</t>
    <phoneticPr fontId="18" type="noConversion"/>
  </si>
  <si>
    <t>02-25961695</t>
    <phoneticPr fontId="18" type="noConversion"/>
  </si>
  <si>
    <t>居好宅企業社</t>
    <phoneticPr fontId="18" type="noConversion"/>
  </si>
  <si>
    <t>輔安康健康企業有限公司</t>
    <phoneticPr fontId="18" type="noConversion"/>
  </si>
  <si>
    <t>新竹縣竹北市仁義路168號</t>
    <phoneticPr fontId="18" type="noConversion"/>
  </si>
  <si>
    <t>新竹市香山區牛埔東路117號1樓</t>
    <phoneticPr fontId="18" type="noConversion"/>
  </si>
  <si>
    <t>0927580595</t>
    <phoneticPr fontId="18" type="noConversion"/>
  </si>
  <si>
    <t>03-5370980</t>
    <phoneticPr fontId="18" type="noConversion"/>
  </si>
  <si>
    <t>生活輔具(8)</t>
    <phoneticPr fontId="18" type="noConversion"/>
  </si>
  <si>
    <t>生活輔具(1.4.5.6.7) / 居家無障礙設施改善</t>
    <phoneticPr fontId="18" type="noConversion"/>
  </si>
  <si>
    <t>生活輔具(2)</t>
    <phoneticPr fontId="18" type="noConversion"/>
  </si>
  <si>
    <t>生活輔具(5.6.7)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</si>
</sst>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color theme="1"/>
      <name val="Wingdings 2"/>
      <family val="1"/>
      <charset val="2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sz val="13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>
      <alignment vertical="center"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8" fillId="0" borderId="10" xfId="0" applyFont="1" applyBorder="1">
      <alignment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6.5" x14ac:dyDescent="0.25"/>
  <cols>
    <col min="1" max="1" width="9" customWidth="1"/>
  </cols>
  <sheetData>
    <row r="1" spans="1:1" ht="21" x14ac:dyDescent="0.25">
      <c r="A1" s="1" t="s">
        <v>178</v>
      </c>
    </row>
    <row r="2" spans="1:1" ht="21" x14ac:dyDescent="0.25">
      <c r="A2" s="2" t="s">
        <v>179</v>
      </c>
    </row>
    <row r="3" spans="1:1" ht="21" x14ac:dyDescent="0.25">
      <c r="A3" s="2" t="s">
        <v>180</v>
      </c>
    </row>
    <row r="4" spans="1:1" ht="21" x14ac:dyDescent="0.25">
      <c r="A4" s="2" t="s">
        <v>178</v>
      </c>
    </row>
    <row r="5" spans="1:1" ht="21" x14ac:dyDescent="0.25">
      <c r="A5" s="2" t="s">
        <v>181</v>
      </c>
    </row>
    <row r="6" spans="1:1" ht="21" x14ac:dyDescent="0.25">
      <c r="A6" s="2" t="s">
        <v>182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zoomScaleNormal="100" workbookViewId="0">
      <pane xSplit="1" ySplit="1" topLeftCell="B96" activePane="bottomRight" state="frozen"/>
      <selection pane="topRight" activeCell="B1" sqref="B1"/>
      <selection pane="bottomLeft" activeCell="A2" sqref="A2"/>
      <selection pane="bottomRight" activeCell="C103" sqref="C103"/>
    </sheetView>
  </sheetViews>
  <sheetFormatPr defaultRowHeight="27.75" x14ac:dyDescent="0.25"/>
  <cols>
    <col min="1" max="1" width="6" style="20" customWidth="1"/>
    <col min="2" max="2" width="7" customWidth="1"/>
    <col min="3" max="3" width="52.375" style="4" customWidth="1"/>
    <col min="4" max="4" width="14.25" hidden="1" customWidth="1"/>
    <col min="5" max="5" width="0" hidden="1" customWidth="1"/>
    <col min="6" max="6" width="63.125" style="5" customWidth="1"/>
    <col min="7" max="7" width="21.125" style="3" customWidth="1"/>
    <col min="8" max="8" width="67.125" style="8" customWidth="1"/>
  </cols>
  <sheetData>
    <row r="1" spans="1:8" s="15" customFormat="1" ht="29.45" customHeight="1" x14ac:dyDescent="0.25">
      <c r="A1" s="21"/>
      <c r="B1" s="12" t="s">
        <v>208</v>
      </c>
      <c r="C1" s="13" t="s">
        <v>0</v>
      </c>
      <c r="D1" s="13" t="s">
        <v>1</v>
      </c>
      <c r="E1" s="13" t="s">
        <v>340</v>
      </c>
      <c r="F1" s="13" t="s">
        <v>209</v>
      </c>
      <c r="G1" s="14" t="s">
        <v>210</v>
      </c>
      <c r="H1" s="14" t="s">
        <v>211</v>
      </c>
    </row>
    <row r="2" spans="1:8" s="8" customFormat="1" ht="29.45" customHeight="1" x14ac:dyDescent="0.25">
      <c r="A2" s="43" t="s">
        <v>355</v>
      </c>
      <c r="B2" s="31">
        <v>1</v>
      </c>
      <c r="C2" s="9" t="s">
        <v>18</v>
      </c>
      <c r="D2" s="31" t="str">
        <f>"42972385"</f>
        <v>42972385</v>
      </c>
      <c r="E2" s="31" t="s">
        <v>341</v>
      </c>
      <c r="F2" s="9" t="s">
        <v>345</v>
      </c>
      <c r="G2" s="10" t="str">
        <f>"03-5585258"</f>
        <v>03-5585258</v>
      </c>
      <c r="H2" s="16" t="s">
        <v>358</v>
      </c>
    </row>
    <row r="3" spans="1:8" s="8" customFormat="1" ht="29.45" customHeight="1" x14ac:dyDescent="0.25">
      <c r="A3" s="44"/>
      <c r="B3" s="31">
        <v>2</v>
      </c>
      <c r="C3" s="9" t="s">
        <v>12</v>
      </c>
      <c r="D3" s="31" t="str">
        <f>"42024525"</f>
        <v>42024525</v>
      </c>
      <c r="E3" s="31" t="s">
        <v>342</v>
      </c>
      <c r="F3" s="9" t="s">
        <v>346</v>
      </c>
      <c r="G3" s="10" t="str">
        <f>"03-5905534"</f>
        <v>03-5905534</v>
      </c>
      <c r="H3" s="16" t="s">
        <v>192</v>
      </c>
    </row>
    <row r="4" spans="1:8" s="8" customFormat="1" ht="29.45" customHeight="1" x14ac:dyDescent="0.25">
      <c r="A4" s="44"/>
      <c r="B4" s="31">
        <v>3</v>
      </c>
      <c r="C4" s="9" t="s">
        <v>34</v>
      </c>
      <c r="D4" s="31" t="str">
        <f>"14818720"</f>
        <v>14818720</v>
      </c>
      <c r="E4" s="31" t="s">
        <v>216</v>
      </c>
      <c r="F4" s="11" t="s">
        <v>379</v>
      </c>
      <c r="G4" s="10" t="str">
        <f>"03-5995600"</f>
        <v>03-5995600</v>
      </c>
      <c r="H4" s="16" t="s">
        <v>193</v>
      </c>
    </row>
    <row r="5" spans="1:8" s="8" customFormat="1" ht="29.45" customHeight="1" x14ac:dyDescent="0.25">
      <c r="A5" s="44"/>
      <c r="B5" s="31">
        <v>4</v>
      </c>
      <c r="C5" s="9" t="s">
        <v>39</v>
      </c>
      <c r="D5" s="31" t="str">
        <f>"19640771"</f>
        <v>19640771</v>
      </c>
      <c r="E5" s="31" t="s">
        <v>343</v>
      </c>
      <c r="F5" s="11" t="s">
        <v>347</v>
      </c>
      <c r="G5" s="10" t="str">
        <f>"03-5906223"</f>
        <v>03-5906223</v>
      </c>
      <c r="H5" s="17" t="s">
        <v>344</v>
      </c>
    </row>
    <row r="6" spans="1:8" s="8" customFormat="1" ht="29.45" customHeight="1" x14ac:dyDescent="0.25">
      <c r="A6" s="44"/>
      <c r="B6" s="31">
        <v>5</v>
      </c>
      <c r="C6" s="9" t="s">
        <v>380</v>
      </c>
      <c r="D6" s="31"/>
      <c r="E6" s="31"/>
      <c r="F6" s="11" t="s">
        <v>381</v>
      </c>
      <c r="G6" s="10" t="s">
        <v>382</v>
      </c>
      <c r="H6" s="17" t="s">
        <v>383</v>
      </c>
    </row>
    <row r="7" spans="1:8" s="8" customFormat="1" ht="29.45" customHeight="1" x14ac:dyDescent="0.25">
      <c r="A7" s="44"/>
      <c r="B7" s="31">
        <v>6</v>
      </c>
      <c r="C7" s="9" t="s">
        <v>113</v>
      </c>
      <c r="D7" s="32" t="str">
        <f>"53374674"</f>
        <v>53374674</v>
      </c>
      <c r="E7" s="31" t="s">
        <v>212</v>
      </c>
      <c r="F7" s="9" t="s">
        <v>213</v>
      </c>
      <c r="G7" s="6" t="str">
        <f>"03-5512682"</f>
        <v>03-5512682</v>
      </c>
      <c r="H7" s="16" t="s">
        <v>359</v>
      </c>
    </row>
    <row r="8" spans="1:8" s="8" customFormat="1" ht="29.45" customHeight="1" x14ac:dyDescent="0.25">
      <c r="A8" s="44"/>
      <c r="B8" s="31">
        <v>7</v>
      </c>
      <c r="C8" s="9" t="s">
        <v>152</v>
      </c>
      <c r="D8" s="32" t="str">
        <f>"42945037"</f>
        <v>42945037</v>
      </c>
      <c r="E8" s="31" t="s">
        <v>6</v>
      </c>
      <c r="F8" s="9" t="s">
        <v>333</v>
      </c>
      <c r="G8" s="6" t="str">
        <f>"03-6570579"</f>
        <v>03-6570579</v>
      </c>
      <c r="H8" s="16" t="s">
        <v>360</v>
      </c>
    </row>
    <row r="9" spans="1:8" s="8" customFormat="1" ht="29.45" customHeight="1" x14ac:dyDescent="0.25">
      <c r="A9" s="44"/>
      <c r="B9" s="31">
        <v>8</v>
      </c>
      <c r="C9" s="9" t="s">
        <v>334</v>
      </c>
      <c r="D9" s="32" t="str">
        <f>"82935871"</f>
        <v>82935871</v>
      </c>
      <c r="E9" s="31" t="s">
        <v>29</v>
      </c>
      <c r="F9" s="9" t="s">
        <v>352</v>
      </c>
      <c r="G9" s="6" t="s">
        <v>351</v>
      </c>
      <c r="H9" s="18" t="s">
        <v>361</v>
      </c>
    </row>
    <row r="10" spans="1:8" s="8" customFormat="1" ht="29.45" customHeight="1" x14ac:dyDescent="0.25">
      <c r="A10" s="44"/>
      <c r="B10" s="31">
        <v>9</v>
      </c>
      <c r="C10" s="9" t="s">
        <v>99</v>
      </c>
      <c r="D10" s="32" t="str">
        <f>"49895862"</f>
        <v>49895862</v>
      </c>
      <c r="E10" s="31" t="s">
        <v>2</v>
      </c>
      <c r="F10" s="9" t="s">
        <v>214</v>
      </c>
      <c r="G10" s="6" t="str">
        <f>"03-5542928"</f>
        <v>03-5542928</v>
      </c>
      <c r="H10" s="17" t="s">
        <v>192</v>
      </c>
    </row>
    <row r="11" spans="1:8" s="8" customFormat="1" ht="29.45" customHeight="1" x14ac:dyDescent="0.25">
      <c r="A11" s="44"/>
      <c r="B11" s="31">
        <v>10</v>
      </c>
      <c r="C11" s="9" t="s">
        <v>335</v>
      </c>
      <c r="D11" s="32" t="str">
        <f>"82292954"</f>
        <v>82292954</v>
      </c>
      <c r="E11" s="32" t="s">
        <v>2</v>
      </c>
      <c r="F11" s="9" t="s">
        <v>215</v>
      </c>
      <c r="G11" s="6" t="str">
        <f>"03-6570464"</f>
        <v>03-6570464</v>
      </c>
      <c r="H11" s="16" t="s">
        <v>192</v>
      </c>
    </row>
    <row r="12" spans="1:8" s="8" customFormat="1" ht="35.450000000000003" customHeight="1" x14ac:dyDescent="0.25">
      <c r="A12" s="44"/>
      <c r="B12" s="31">
        <v>11</v>
      </c>
      <c r="C12" s="9" t="s">
        <v>153</v>
      </c>
      <c r="D12" s="32" t="str">
        <f>"13490135"</f>
        <v>13490135</v>
      </c>
      <c r="E12" s="31" t="s">
        <v>216</v>
      </c>
      <c r="F12" s="9" t="s">
        <v>217</v>
      </c>
      <c r="G12" s="6" t="str">
        <f>"03-5583726"</f>
        <v>03-5583726</v>
      </c>
      <c r="H12" s="19" t="s">
        <v>193</v>
      </c>
    </row>
    <row r="13" spans="1:8" s="8" customFormat="1" ht="29.45" customHeight="1" x14ac:dyDescent="0.25">
      <c r="A13" s="44"/>
      <c r="B13" s="31">
        <v>12</v>
      </c>
      <c r="C13" s="9" t="s">
        <v>154</v>
      </c>
      <c r="D13" s="32" t="str">
        <f>"21530933"</f>
        <v>21530933</v>
      </c>
      <c r="E13" s="31" t="s">
        <v>5</v>
      </c>
      <c r="F13" s="9" t="s">
        <v>195</v>
      </c>
      <c r="G13" s="6" t="str">
        <f>"03-5584702"</f>
        <v>03-5584702</v>
      </c>
      <c r="H13" s="19" t="s">
        <v>193</v>
      </c>
    </row>
    <row r="14" spans="1:8" s="8" customFormat="1" ht="29.45" customHeight="1" x14ac:dyDescent="0.25">
      <c r="A14" s="44"/>
      <c r="B14" s="31">
        <v>13</v>
      </c>
      <c r="C14" s="9" t="s">
        <v>336</v>
      </c>
      <c r="D14" s="32" t="str">
        <f>"85327365"</f>
        <v>85327365</v>
      </c>
      <c r="E14" s="31" t="s">
        <v>5</v>
      </c>
      <c r="F14" s="9" t="s">
        <v>218</v>
      </c>
      <c r="G14" s="6" t="str">
        <f>"03-6672319"</f>
        <v>03-6672319</v>
      </c>
      <c r="H14" s="17" t="s">
        <v>193</v>
      </c>
    </row>
    <row r="15" spans="1:8" s="8" customFormat="1" ht="29.45" customHeight="1" x14ac:dyDescent="0.25">
      <c r="A15" s="44"/>
      <c r="B15" s="31">
        <v>14</v>
      </c>
      <c r="C15" s="9" t="s">
        <v>337</v>
      </c>
      <c r="D15" s="32" t="str">
        <f>"85199050"</f>
        <v>85199050</v>
      </c>
      <c r="E15" s="31" t="s">
        <v>55</v>
      </c>
      <c r="F15" s="9" t="s">
        <v>219</v>
      </c>
      <c r="G15" s="6" t="s">
        <v>184</v>
      </c>
      <c r="H15" s="18" t="s">
        <v>362</v>
      </c>
    </row>
    <row r="16" spans="1:8" s="8" customFormat="1" ht="29.45" customHeight="1" x14ac:dyDescent="0.25">
      <c r="A16" s="44"/>
      <c r="B16" s="31">
        <v>15</v>
      </c>
      <c r="C16" s="9" t="s">
        <v>110</v>
      </c>
      <c r="D16" s="32" t="str">
        <f>"83061376"</f>
        <v>83061376</v>
      </c>
      <c r="E16" s="32" t="s">
        <v>45</v>
      </c>
      <c r="F16" s="9" t="s">
        <v>220</v>
      </c>
      <c r="G16" s="6" t="str">
        <f>"03-5583600"</f>
        <v>03-5583600</v>
      </c>
      <c r="H16" s="16" t="s">
        <v>362</v>
      </c>
    </row>
    <row r="17" spans="1:8" s="8" customFormat="1" ht="29.45" customHeight="1" x14ac:dyDescent="0.25">
      <c r="A17" s="44"/>
      <c r="B17" s="31">
        <v>16</v>
      </c>
      <c r="C17" s="9" t="s">
        <v>94</v>
      </c>
      <c r="D17" s="32">
        <v>90885516</v>
      </c>
      <c r="E17" s="31" t="s">
        <v>221</v>
      </c>
      <c r="F17" s="9" t="s">
        <v>222</v>
      </c>
      <c r="G17" s="6" t="s">
        <v>203</v>
      </c>
      <c r="H17" s="19" t="s">
        <v>223</v>
      </c>
    </row>
    <row r="18" spans="1:8" s="8" customFormat="1" ht="29.45" customHeight="1" x14ac:dyDescent="0.25">
      <c r="A18" s="44"/>
      <c r="B18" s="31">
        <v>17</v>
      </c>
      <c r="C18" s="9" t="s">
        <v>76</v>
      </c>
      <c r="D18" s="32">
        <v>90540598</v>
      </c>
      <c r="E18" s="31" t="s">
        <v>77</v>
      </c>
      <c r="F18" s="9" t="s">
        <v>338</v>
      </c>
      <c r="G18" s="6" t="s">
        <v>78</v>
      </c>
      <c r="H18" s="19" t="s">
        <v>224</v>
      </c>
    </row>
    <row r="19" spans="1:8" s="8" customFormat="1" ht="29.45" customHeight="1" x14ac:dyDescent="0.25">
      <c r="A19" s="44"/>
      <c r="B19" s="31">
        <v>18</v>
      </c>
      <c r="C19" s="9" t="s">
        <v>111</v>
      </c>
      <c r="D19" s="32">
        <v>83148471</v>
      </c>
      <c r="E19" s="31" t="s">
        <v>112</v>
      </c>
      <c r="F19" s="9" t="s">
        <v>225</v>
      </c>
      <c r="G19" s="6" t="s">
        <v>177</v>
      </c>
      <c r="H19" s="17" t="s">
        <v>223</v>
      </c>
    </row>
    <row r="20" spans="1:8" s="8" customFormat="1" ht="29.45" customHeight="1" x14ac:dyDescent="0.25">
      <c r="A20" s="44"/>
      <c r="B20" s="31">
        <v>19</v>
      </c>
      <c r="C20" s="9" t="s">
        <v>150</v>
      </c>
      <c r="D20" s="32" t="str">
        <f>"70393099"</f>
        <v>70393099</v>
      </c>
      <c r="E20" s="31" t="s">
        <v>11</v>
      </c>
      <c r="F20" s="9" t="s">
        <v>226</v>
      </c>
      <c r="G20" s="6" t="s">
        <v>67</v>
      </c>
      <c r="H20" s="17" t="s">
        <v>339</v>
      </c>
    </row>
    <row r="21" spans="1:8" s="8" customFormat="1" ht="29.45" customHeight="1" x14ac:dyDescent="0.25">
      <c r="A21" s="44"/>
      <c r="B21" s="31">
        <v>20</v>
      </c>
      <c r="C21" s="9" t="s">
        <v>151</v>
      </c>
      <c r="D21" s="32" t="str">
        <f>"53386947"</f>
        <v>53386947</v>
      </c>
      <c r="E21" s="31" t="s">
        <v>348</v>
      </c>
      <c r="F21" s="9" t="s">
        <v>326</v>
      </c>
      <c r="G21" s="6" t="str">
        <f>"03-5966370"</f>
        <v>03-5966370</v>
      </c>
      <c r="H21" s="16" t="s">
        <v>362</v>
      </c>
    </row>
    <row r="22" spans="1:8" s="8" customFormat="1" ht="29.45" customHeight="1" x14ac:dyDescent="0.25">
      <c r="A22" s="44"/>
      <c r="B22" s="31">
        <v>21</v>
      </c>
      <c r="C22" s="9" t="s">
        <v>86</v>
      </c>
      <c r="D22" s="32" t="str">
        <f>"42154809"</f>
        <v>42154809</v>
      </c>
      <c r="E22" s="31" t="s">
        <v>2</v>
      </c>
      <c r="F22" s="9" t="s">
        <v>327</v>
      </c>
      <c r="G22" s="6" t="str">
        <f>"03-5103570"</f>
        <v>03-5103570</v>
      </c>
      <c r="H22" s="16" t="s">
        <v>192</v>
      </c>
    </row>
    <row r="23" spans="1:8" s="8" customFormat="1" ht="29.45" customHeight="1" x14ac:dyDescent="0.25">
      <c r="A23" s="44"/>
      <c r="B23" s="31">
        <v>22</v>
      </c>
      <c r="C23" s="9" t="s">
        <v>328</v>
      </c>
      <c r="D23" s="32" t="str">
        <f>"41052446"</f>
        <v>41052446</v>
      </c>
      <c r="E23" s="31" t="s">
        <v>5</v>
      </c>
      <c r="F23" s="9" t="s">
        <v>196</v>
      </c>
      <c r="G23" s="6" t="str">
        <f>"03-5102831"</f>
        <v>03-5102831</v>
      </c>
      <c r="H23" s="18" t="s">
        <v>194</v>
      </c>
    </row>
    <row r="24" spans="1:8" s="8" customFormat="1" ht="29.45" customHeight="1" x14ac:dyDescent="0.25">
      <c r="A24" s="44"/>
      <c r="B24" s="31">
        <v>23</v>
      </c>
      <c r="C24" s="9" t="s">
        <v>155</v>
      </c>
      <c r="D24" s="32" t="str">
        <f>"41050117"</f>
        <v>41050117</v>
      </c>
      <c r="E24" s="31" t="s">
        <v>5</v>
      </c>
      <c r="F24" s="9" t="s">
        <v>329</v>
      </c>
      <c r="G24" s="6" t="str">
        <f>"03-5102216"</f>
        <v>03-5102216</v>
      </c>
      <c r="H24" s="17" t="s">
        <v>194</v>
      </c>
    </row>
    <row r="25" spans="1:8" s="8" customFormat="1" ht="29.45" customHeight="1" x14ac:dyDescent="0.25">
      <c r="A25" s="44"/>
      <c r="B25" s="31">
        <v>24</v>
      </c>
      <c r="C25" s="9" t="s">
        <v>330</v>
      </c>
      <c r="D25" s="32" t="str">
        <f>"42958052"</f>
        <v>42958052</v>
      </c>
      <c r="E25" s="32" t="s">
        <v>41</v>
      </c>
      <c r="F25" s="9" t="s">
        <v>331</v>
      </c>
      <c r="G25" s="6" t="str">
        <f>"03-5552729"</f>
        <v>03-5552729</v>
      </c>
      <c r="H25" s="16" t="s">
        <v>198</v>
      </c>
    </row>
    <row r="26" spans="1:8" s="8" customFormat="1" ht="29.45" customHeight="1" x14ac:dyDescent="0.25">
      <c r="A26" s="45"/>
      <c r="B26" s="31">
        <v>25</v>
      </c>
      <c r="C26" s="22" t="s">
        <v>87</v>
      </c>
      <c r="D26" s="34" t="str">
        <f>"50692794"</f>
        <v>50692794</v>
      </c>
      <c r="E26" s="33" t="s">
        <v>82</v>
      </c>
      <c r="F26" s="22" t="s">
        <v>332</v>
      </c>
      <c r="G26" s="23" t="str">
        <f>"03-5945506"</f>
        <v>03-5945506</v>
      </c>
      <c r="H26" s="24" t="s">
        <v>249</v>
      </c>
    </row>
    <row r="27" spans="1:8" s="8" customFormat="1" ht="29.45" customHeight="1" thickBot="1" x14ac:dyDescent="0.3">
      <c r="A27" s="37"/>
      <c r="B27" s="31">
        <v>26</v>
      </c>
      <c r="C27" s="9" t="s">
        <v>384</v>
      </c>
      <c r="D27" s="32"/>
      <c r="E27" s="31"/>
      <c r="F27" s="9" t="s">
        <v>385</v>
      </c>
      <c r="G27" s="6" t="s">
        <v>386</v>
      </c>
      <c r="H27" s="19" t="s">
        <v>383</v>
      </c>
    </row>
    <row r="28" spans="1:8" s="8" customFormat="1" ht="29.45" customHeight="1" thickTop="1" x14ac:dyDescent="0.25">
      <c r="A28" s="46" t="s">
        <v>356</v>
      </c>
      <c r="B28" s="31">
        <v>27</v>
      </c>
      <c r="C28" s="25" t="s">
        <v>156</v>
      </c>
      <c r="D28" s="36" t="str">
        <f>"55640542"</f>
        <v>55640542</v>
      </c>
      <c r="E28" s="36" t="s">
        <v>13</v>
      </c>
      <c r="F28" s="25" t="s">
        <v>228</v>
      </c>
      <c r="G28" s="26" t="s">
        <v>185</v>
      </c>
      <c r="H28" s="27" t="s">
        <v>223</v>
      </c>
    </row>
    <row r="29" spans="1:8" s="8" customFormat="1" ht="29.45" customHeight="1" x14ac:dyDescent="0.25">
      <c r="A29" s="43"/>
      <c r="B29" s="31">
        <v>28</v>
      </c>
      <c r="C29" s="9" t="s">
        <v>16</v>
      </c>
      <c r="D29" s="32" t="str">
        <f>"24639275"</f>
        <v>24639275</v>
      </c>
      <c r="E29" s="32" t="s">
        <v>17</v>
      </c>
      <c r="F29" s="9" t="s">
        <v>229</v>
      </c>
      <c r="G29" s="7" t="str">
        <f>"03-5320331"</f>
        <v>03-5320331</v>
      </c>
      <c r="H29" s="16" t="s">
        <v>223</v>
      </c>
    </row>
    <row r="30" spans="1:8" s="8" customFormat="1" ht="29.45" customHeight="1" x14ac:dyDescent="0.25">
      <c r="A30" s="43"/>
      <c r="B30" s="31">
        <v>29</v>
      </c>
      <c r="C30" s="9" t="s">
        <v>21</v>
      </c>
      <c r="D30" s="32" t="str">
        <f>"24648295"</f>
        <v>24648295</v>
      </c>
      <c r="E30" s="32" t="s">
        <v>22</v>
      </c>
      <c r="F30" s="9" t="s">
        <v>230</v>
      </c>
      <c r="G30" s="7" t="str">
        <f>"03-5332090"</f>
        <v>03-5332090</v>
      </c>
      <c r="H30" s="16" t="s">
        <v>374</v>
      </c>
    </row>
    <row r="31" spans="1:8" s="8" customFormat="1" ht="29.45" customHeight="1" x14ac:dyDescent="0.25">
      <c r="A31" s="43"/>
      <c r="B31" s="31">
        <v>30</v>
      </c>
      <c r="C31" s="9" t="s">
        <v>97</v>
      </c>
      <c r="D31" s="32" t="str">
        <f>"54954051"</f>
        <v>54954051</v>
      </c>
      <c r="E31" s="32" t="s">
        <v>49</v>
      </c>
      <c r="F31" s="9" t="s">
        <v>231</v>
      </c>
      <c r="G31" s="7" t="str">
        <f>"03-5329736"</f>
        <v>03-5329736</v>
      </c>
      <c r="H31" s="16" t="s">
        <v>373</v>
      </c>
    </row>
    <row r="32" spans="1:8" s="8" customFormat="1" ht="29.45" customHeight="1" x14ac:dyDescent="0.25">
      <c r="A32" s="43"/>
      <c r="B32" s="31">
        <v>31</v>
      </c>
      <c r="C32" s="9" t="s">
        <v>114</v>
      </c>
      <c r="D32" s="32">
        <v>91634708</v>
      </c>
      <c r="E32" s="32" t="s">
        <v>115</v>
      </c>
      <c r="F32" s="9" t="s">
        <v>232</v>
      </c>
      <c r="G32" s="7" t="s">
        <v>206</v>
      </c>
      <c r="H32" s="16" t="s">
        <v>363</v>
      </c>
    </row>
    <row r="33" spans="1:8" s="8" customFormat="1" ht="33" customHeight="1" x14ac:dyDescent="0.25">
      <c r="A33" s="43"/>
      <c r="B33" s="31">
        <v>32</v>
      </c>
      <c r="C33" s="9" t="s">
        <v>102</v>
      </c>
      <c r="D33" s="32" t="str">
        <f>"31772071"</f>
        <v>31772071</v>
      </c>
      <c r="E33" s="32" t="s">
        <v>2</v>
      </c>
      <c r="F33" s="9" t="s">
        <v>233</v>
      </c>
      <c r="G33" s="7" t="str">
        <f>"03-5332764"</f>
        <v>03-5332764</v>
      </c>
      <c r="H33" s="16" t="s">
        <v>192</v>
      </c>
    </row>
    <row r="34" spans="1:8" s="8" customFormat="1" ht="29.45" customHeight="1" x14ac:dyDescent="0.25">
      <c r="A34" s="43"/>
      <c r="B34" s="31">
        <v>33</v>
      </c>
      <c r="C34" s="9" t="s">
        <v>100</v>
      </c>
      <c r="D34" s="32" t="str">
        <f>"09897533"</f>
        <v>09897533</v>
      </c>
      <c r="E34" s="32" t="s">
        <v>2</v>
      </c>
      <c r="F34" s="9" t="s">
        <v>234</v>
      </c>
      <c r="G34" s="7" t="str">
        <f>"03-5223979"</f>
        <v>03-5223979</v>
      </c>
      <c r="H34" s="16" t="s">
        <v>192</v>
      </c>
    </row>
    <row r="35" spans="1:8" s="8" customFormat="1" ht="29.45" customHeight="1" x14ac:dyDescent="0.25">
      <c r="A35" s="43"/>
      <c r="B35" s="31">
        <v>34</v>
      </c>
      <c r="C35" s="9" t="s">
        <v>157</v>
      </c>
      <c r="D35" s="32" t="str">
        <f>"50709140"</f>
        <v>50709140</v>
      </c>
      <c r="E35" s="32" t="s">
        <v>2</v>
      </c>
      <c r="F35" s="9" t="s">
        <v>235</v>
      </c>
      <c r="G35" s="7" t="s">
        <v>187</v>
      </c>
      <c r="H35" s="16" t="s">
        <v>192</v>
      </c>
    </row>
    <row r="36" spans="1:8" s="8" customFormat="1" ht="29.45" customHeight="1" x14ac:dyDescent="0.25">
      <c r="A36" s="43"/>
      <c r="B36" s="31">
        <v>35</v>
      </c>
      <c r="C36" s="9" t="s">
        <v>36</v>
      </c>
      <c r="D36" s="32" t="str">
        <f>"34860204"</f>
        <v>34860204</v>
      </c>
      <c r="E36" s="32" t="s">
        <v>2</v>
      </c>
      <c r="F36" s="9" t="s">
        <v>236</v>
      </c>
      <c r="G36" s="7" t="str">
        <f>"03-5259729"</f>
        <v>03-5259729</v>
      </c>
      <c r="H36" s="16" t="s">
        <v>192</v>
      </c>
    </row>
    <row r="37" spans="1:8" s="8" customFormat="1" ht="29.45" customHeight="1" x14ac:dyDescent="0.25">
      <c r="A37" s="43"/>
      <c r="B37" s="31">
        <v>36</v>
      </c>
      <c r="C37" s="9" t="s">
        <v>103</v>
      </c>
      <c r="D37" s="32" t="str">
        <f>"37861326"</f>
        <v>37861326</v>
      </c>
      <c r="E37" s="32" t="s">
        <v>2</v>
      </c>
      <c r="F37" s="9" t="s">
        <v>237</v>
      </c>
      <c r="G37" s="7" t="str">
        <f>"03-5712048"</f>
        <v>03-5712048</v>
      </c>
      <c r="H37" s="16" t="s">
        <v>192</v>
      </c>
    </row>
    <row r="38" spans="1:8" s="8" customFormat="1" ht="29.45" customHeight="1" x14ac:dyDescent="0.25">
      <c r="A38" s="43"/>
      <c r="B38" s="31">
        <v>37</v>
      </c>
      <c r="C38" s="9" t="s">
        <v>43</v>
      </c>
      <c r="D38" s="32" t="str">
        <f>"22691921"</f>
        <v>22691921</v>
      </c>
      <c r="E38" s="32" t="s">
        <v>44</v>
      </c>
      <c r="F38" s="9" t="s">
        <v>238</v>
      </c>
      <c r="G38" s="7" t="s">
        <v>239</v>
      </c>
      <c r="H38" s="16" t="s">
        <v>362</v>
      </c>
    </row>
    <row r="39" spans="1:8" s="8" customFormat="1" ht="29.45" customHeight="1" x14ac:dyDescent="0.25">
      <c r="A39" s="43"/>
      <c r="B39" s="31">
        <v>38</v>
      </c>
      <c r="C39" s="9" t="s">
        <v>62</v>
      </c>
      <c r="D39" s="32" t="str">
        <f>"97265998"</f>
        <v>97265998</v>
      </c>
      <c r="E39" s="32" t="s">
        <v>68</v>
      </c>
      <c r="F39" s="9" t="s">
        <v>240</v>
      </c>
      <c r="G39" s="7" t="str">
        <f>"03-5355506"</f>
        <v>03-5355506</v>
      </c>
      <c r="H39" s="16" t="s">
        <v>362</v>
      </c>
    </row>
    <row r="40" spans="1:8" s="8" customFormat="1" ht="29.45" customHeight="1" x14ac:dyDescent="0.25">
      <c r="A40" s="43"/>
      <c r="B40" s="31">
        <v>39</v>
      </c>
      <c r="C40" s="9" t="s">
        <v>158</v>
      </c>
      <c r="D40" s="32" t="str">
        <f>"37934480"</f>
        <v>37934480</v>
      </c>
      <c r="E40" s="32" t="s">
        <v>35</v>
      </c>
      <c r="F40" s="9" t="s">
        <v>241</v>
      </c>
      <c r="G40" s="7" t="s">
        <v>200</v>
      </c>
      <c r="H40" s="16" t="s">
        <v>242</v>
      </c>
    </row>
    <row r="41" spans="1:8" s="8" customFormat="1" ht="29.45" customHeight="1" x14ac:dyDescent="0.25">
      <c r="A41" s="43"/>
      <c r="B41" s="31">
        <v>40</v>
      </c>
      <c r="C41" s="9" t="s">
        <v>50</v>
      </c>
      <c r="D41" s="32" t="str">
        <f>"24315439"</f>
        <v>24315439</v>
      </c>
      <c r="E41" s="32" t="s">
        <v>125</v>
      </c>
      <c r="F41" s="9" t="s">
        <v>243</v>
      </c>
      <c r="G41" s="7" t="str">
        <f>"03-5280728"</f>
        <v>03-5280728</v>
      </c>
      <c r="H41" s="16" t="s">
        <v>223</v>
      </c>
    </row>
    <row r="42" spans="1:8" s="8" customFormat="1" ht="29.45" customHeight="1" x14ac:dyDescent="0.25">
      <c r="A42" s="43"/>
      <c r="B42" s="31">
        <v>41</v>
      </c>
      <c r="C42" s="9" t="s">
        <v>37</v>
      </c>
      <c r="D42" s="32" t="str">
        <f>"84179444"</f>
        <v>84179444</v>
      </c>
      <c r="E42" s="32" t="s">
        <v>79</v>
      </c>
      <c r="F42" s="9" t="s">
        <v>244</v>
      </c>
      <c r="G42" s="7" t="s">
        <v>245</v>
      </c>
      <c r="H42" s="16" t="s">
        <v>246</v>
      </c>
    </row>
    <row r="43" spans="1:8" s="8" customFormat="1" ht="29.45" customHeight="1" x14ac:dyDescent="0.25">
      <c r="A43" s="43"/>
      <c r="B43" s="31">
        <v>42</v>
      </c>
      <c r="C43" s="9" t="s">
        <v>159</v>
      </c>
      <c r="D43" s="32" t="str">
        <f>"83190499"</f>
        <v>83190499</v>
      </c>
      <c r="E43" s="32" t="s">
        <v>19</v>
      </c>
      <c r="F43" s="9" t="s">
        <v>247</v>
      </c>
      <c r="G43" s="7" t="str">
        <f>"03-5356718"</f>
        <v>03-5356718</v>
      </c>
      <c r="H43" s="16" t="s">
        <v>223</v>
      </c>
    </row>
    <row r="44" spans="1:8" s="8" customFormat="1" ht="31.15" customHeight="1" x14ac:dyDescent="0.25">
      <c r="A44" s="43"/>
      <c r="B44" s="31">
        <v>43</v>
      </c>
      <c r="C44" s="9" t="s">
        <v>90</v>
      </c>
      <c r="D44" s="32">
        <v>91620459</v>
      </c>
      <c r="E44" s="32" t="s">
        <v>82</v>
      </c>
      <c r="F44" s="9" t="s">
        <v>248</v>
      </c>
      <c r="G44" s="7" t="s">
        <v>91</v>
      </c>
      <c r="H44" s="16" t="s">
        <v>249</v>
      </c>
    </row>
    <row r="45" spans="1:8" s="8" customFormat="1" ht="29.45" customHeight="1" x14ac:dyDescent="0.25">
      <c r="A45" s="43"/>
      <c r="B45" s="31">
        <v>44</v>
      </c>
      <c r="C45" s="9" t="s">
        <v>95</v>
      </c>
      <c r="D45" s="32">
        <v>91647154</v>
      </c>
      <c r="E45" s="32" t="s">
        <v>82</v>
      </c>
      <c r="F45" s="9" t="s">
        <v>250</v>
      </c>
      <c r="G45" s="7" t="s">
        <v>96</v>
      </c>
      <c r="H45" s="16" t="s">
        <v>249</v>
      </c>
    </row>
    <row r="46" spans="1:8" s="8" customFormat="1" ht="29.45" customHeight="1" x14ac:dyDescent="0.25">
      <c r="A46" s="43"/>
      <c r="B46" s="31">
        <v>45</v>
      </c>
      <c r="C46" s="9" t="s">
        <v>160</v>
      </c>
      <c r="D46" s="32">
        <v>16486182</v>
      </c>
      <c r="E46" s="32" t="s">
        <v>141</v>
      </c>
      <c r="F46" s="9" t="s">
        <v>251</v>
      </c>
      <c r="G46" s="7" t="s">
        <v>142</v>
      </c>
      <c r="H46" s="16" t="s">
        <v>362</v>
      </c>
    </row>
    <row r="47" spans="1:8" s="8" customFormat="1" ht="29.45" customHeight="1" x14ac:dyDescent="0.25">
      <c r="A47" s="43"/>
      <c r="B47" s="31">
        <v>46</v>
      </c>
      <c r="C47" s="9" t="s">
        <v>143</v>
      </c>
      <c r="D47" s="32">
        <v>12631452</v>
      </c>
      <c r="E47" s="32" t="s">
        <v>144</v>
      </c>
      <c r="F47" s="9" t="s">
        <v>252</v>
      </c>
      <c r="G47" s="7" t="s">
        <v>145</v>
      </c>
      <c r="H47" s="16" t="s">
        <v>362</v>
      </c>
    </row>
    <row r="48" spans="1:8" s="8" customFormat="1" ht="29.45" customHeight="1" x14ac:dyDescent="0.25">
      <c r="A48" s="43"/>
      <c r="B48" s="31">
        <v>47</v>
      </c>
      <c r="C48" s="9" t="s">
        <v>104</v>
      </c>
      <c r="D48" s="32" t="str">
        <f>"52618954"</f>
        <v>52618954</v>
      </c>
      <c r="E48" s="32" t="s">
        <v>13</v>
      </c>
      <c r="F48" s="9" t="s">
        <v>253</v>
      </c>
      <c r="G48" s="7" t="s">
        <v>186</v>
      </c>
      <c r="H48" s="16" t="s">
        <v>223</v>
      </c>
    </row>
    <row r="49" spans="1:8" s="8" customFormat="1" ht="29.45" customHeight="1" x14ac:dyDescent="0.25">
      <c r="A49" s="43"/>
      <c r="B49" s="31">
        <v>48</v>
      </c>
      <c r="C49" s="9" t="s">
        <v>7</v>
      </c>
      <c r="D49" s="32" t="str">
        <f>"30181696"</f>
        <v>30181696</v>
      </c>
      <c r="E49" s="32" t="s">
        <v>8</v>
      </c>
      <c r="F49" s="9" t="s">
        <v>254</v>
      </c>
      <c r="G49" s="7" t="s">
        <v>255</v>
      </c>
      <c r="H49" s="16" t="s">
        <v>364</v>
      </c>
    </row>
    <row r="50" spans="1:8" s="8" customFormat="1" ht="29.45" customHeight="1" x14ac:dyDescent="0.25">
      <c r="A50" s="43"/>
      <c r="B50" s="31">
        <v>49</v>
      </c>
      <c r="C50" s="9" t="s">
        <v>3</v>
      </c>
      <c r="D50" s="32" t="str">
        <f>"02892674"</f>
        <v>02892674</v>
      </c>
      <c r="E50" s="32" t="s">
        <v>4</v>
      </c>
      <c r="F50" s="9" t="s">
        <v>256</v>
      </c>
      <c r="G50" s="7" t="str">
        <f>"03-5332888"</f>
        <v>03-5332888</v>
      </c>
      <c r="H50" s="16" t="s">
        <v>197</v>
      </c>
    </row>
    <row r="51" spans="1:8" s="8" customFormat="1" ht="29.45" customHeight="1" x14ac:dyDescent="0.25">
      <c r="A51" s="47"/>
      <c r="B51" s="31">
        <v>50</v>
      </c>
      <c r="C51" s="22" t="s">
        <v>390</v>
      </c>
      <c r="D51" s="34"/>
      <c r="E51" s="34"/>
      <c r="F51" s="22" t="s">
        <v>391</v>
      </c>
      <c r="G51" s="39" t="s">
        <v>392</v>
      </c>
      <c r="H51" s="38" t="s">
        <v>393</v>
      </c>
    </row>
    <row r="52" spans="1:8" s="8" customFormat="1" ht="29.45" customHeight="1" x14ac:dyDescent="0.25">
      <c r="A52" s="47"/>
      <c r="B52" s="31">
        <v>51</v>
      </c>
      <c r="C52" s="22" t="s">
        <v>387</v>
      </c>
      <c r="D52" s="34"/>
      <c r="E52" s="34"/>
      <c r="F52" s="22" t="s">
        <v>388</v>
      </c>
      <c r="G52" s="39" t="s">
        <v>389</v>
      </c>
      <c r="H52" s="38" t="s">
        <v>383</v>
      </c>
    </row>
    <row r="53" spans="1:8" s="8" customFormat="1" ht="29.45" customHeight="1" thickBot="1" x14ac:dyDescent="0.3">
      <c r="A53" s="48"/>
      <c r="B53" s="31">
        <v>52</v>
      </c>
      <c r="C53" s="28" t="s">
        <v>109</v>
      </c>
      <c r="D53" s="35" t="str">
        <f>"39987737"</f>
        <v>39987737</v>
      </c>
      <c r="E53" s="35" t="s">
        <v>14</v>
      </c>
      <c r="F53" s="28" t="s">
        <v>257</v>
      </c>
      <c r="G53" s="29" t="s">
        <v>184</v>
      </c>
      <c r="H53" s="30" t="s">
        <v>362</v>
      </c>
    </row>
    <row r="54" spans="1:8" s="8" customFormat="1" ht="29.45" customHeight="1" thickTop="1" x14ac:dyDescent="0.25">
      <c r="A54" s="49" t="s">
        <v>357</v>
      </c>
      <c r="B54" s="31">
        <v>53</v>
      </c>
      <c r="C54" s="25" t="s">
        <v>85</v>
      </c>
      <c r="D54" s="36" t="str">
        <f>"38887041"</f>
        <v>38887041</v>
      </c>
      <c r="E54" s="36" t="s">
        <v>2</v>
      </c>
      <c r="F54" s="25" t="s">
        <v>258</v>
      </c>
      <c r="G54" s="26" t="str">
        <f>"037-481912"</f>
        <v>037-481912</v>
      </c>
      <c r="H54" s="27" t="s">
        <v>192</v>
      </c>
    </row>
    <row r="55" spans="1:8" s="8" customFormat="1" ht="29.45" customHeight="1" x14ac:dyDescent="0.25">
      <c r="A55" s="43"/>
      <c r="B55" s="31">
        <v>54</v>
      </c>
      <c r="C55" s="9" t="s">
        <v>23</v>
      </c>
      <c r="D55" s="32" t="str">
        <f>"09271952"</f>
        <v>09271952</v>
      </c>
      <c r="E55" s="32" t="s">
        <v>2</v>
      </c>
      <c r="F55" s="9" t="s">
        <v>259</v>
      </c>
      <c r="G55" s="7" t="str">
        <f>"037-592933"</f>
        <v>037-592933</v>
      </c>
      <c r="H55" s="16" t="s">
        <v>192</v>
      </c>
    </row>
    <row r="56" spans="1:8" s="8" customFormat="1" ht="29.45" customHeight="1" x14ac:dyDescent="0.25">
      <c r="A56" s="43"/>
      <c r="B56" s="31">
        <v>55</v>
      </c>
      <c r="C56" s="9" t="s">
        <v>402</v>
      </c>
      <c r="D56" s="32" t="str">
        <f>"45510372"</f>
        <v>45510372</v>
      </c>
      <c r="E56" s="32" t="s">
        <v>2</v>
      </c>
      <c r="F56" s="9" t="s">
        <v>401</v>
      </c>
      <c r="G56" s="7" t="str">
        <f>"037-327600"</f>
        <v>037-327600</v>
      </c>
      <c r="H56" s="16" t="s">
        <v>192</v>
      </c>
    </row>
    <row r="57" spans="1:8" s="8" customFormat="1" ht="29.45" customHeight="1" x14ac:dyDescent="0.25">
      <c r="A57" s="43"/>
      <c r="B57" s="31">
        <v>56</v>
      </c>
      <c r="C57" s="9" t="s">
        <v>84</v>
      </c>
      <c r="D57" s="32" t="str">
        <f>"39911913"</f>
        <v>39911913</v>
      </c>
      <c r="E57" s="32" t="s">
        <v>2</v>
      </c>
      <c r="F57" s="9" t="s">
        <v>260</v>
      </c>
      <c r="G57" s="7" t="str">
        <f>"037-354317"</f>
        <v>037-354317</v>
      </c>
      <c r="H57" s="16" t="s">
        <v>192</v>
      </c>
    </row>
    <row r="58" spans="1:8" s="8" customFormat="1" ht="29.45" customHeight="1" x14ac:dyDescent="0.25">
      <c r="A58" s="43"/>
      <c r="B58" s="31">
        <v>57</v>
      </c>
      <c r="C58" s="9" t="s">
        <v>98</v>
      </c>
      <c r="D58" s="32" t="str">
        <f>"17342467"</f>
        <v>17342467</v>
      </c>
      <c r="E58" s="32" t="s">
        <v>82</v>
      </c>
      <c r="F58" s="9" t="s">
        <v>261</v>
      </c>
      <c r="G58" s="7" t="s">
        <v>189</v>
      </c>
      <c r="H58" s="16" t="s">
        <v>192</v>
      </c>
    </row>
    <row r="59" spans="1:8" s="8" customFormat="1" ht="29.45" customHeight="1" x14ac:dyDescent="0.25">
      <c r="A59" s="43"/>
      <c r="B59" s="31">
        <v>58</v>
      </c>
      <c r="C59" s="9" t="s">
        <v>173</v>
      </c>
      <c r="D59" s="32">
        <v>82562598</v>
      </c>
      <c r="E59" s="32" t="s">
        <v>129</v>
      </c>
      <c r="F59" s="9" t="s">
        <v>350</v>
      </c>
      <c r="G59" s="7" t="s">
        <v>207</v>
      </c>
      <c r="H59" s="16" t="s">
        <v>362</v>
      </c>
    </row>
    <row r="60" spans="1:8" s="8" customFormat="1" ht="29.45" customHeight="1" x14ac:dyDescent="0.25">
      <c r="A60" s="43"/>
      <c r="B60" s="31">
        <v>59</v>
      </c>
      <c r="C60" s="9" t="s">
        <v>24</v>
      </c>
      <c r="D60" s="32" t="str">
        <f>"53477030"</f>
        <v>53477030</v>
      </c>
      <c r="E60" s="32" t="s">
        <v>25</v>
      </c>
      <c r="F60" s="9" t="s">
        <v>262</v>
      </c>
      <c r="G60" s="7" t="s">
        <v>400</v>
      </c>
      <c r="H60" s="16" t="s">
        <v>263</v>
      </c>
    </row>
    <row r="61" spans="1:8" s="8" customFormat="1" ht="29.45" customHeight="1" x14ac:dyDescent="0.25">
      <c r="A61" s="43"/>
      <c r="B61" s="31">
        <v>60</v>
      </c>
      <c r="C61" s="9" t="s">
        <v>42</v>
      </c>
      <c r="D61" s="32" t="str">
        <f>"54939545"</f>
        <v>54939545</v>
      </c>
      <c r="E61" s="32" t="s">
        <v>47</v>
      </c>
      <c r="F61" s="9" t="s">
        <v>264</v>
      </c>
      <c r="G61" s="7" t="s">
        <v>201</v>
      </c>
      <c r="H61" s="16" t="s">
        <v>365</v>
      </c>
    </row>
    <row r="62" spans="1:8" s="8" customFormat="1" ht="29.45" customHeight="1" x14ac:dyDescent="0.25">
      <c r="A62" s="43"/>
      <c r="B62" s="31">
        <v>61</v>
      </c>
      <c r="C62" s="9" t="s">
        <v>162</v>
      </c>
      <c r="D62" s="32" t="str">
        <f>"44969787"</f>
        <v>44969787</v>
      </c>
      <c r="E62" s="32" t="s">
        <v>20</v>
      </c>
      <c r="F62" s="9" t="s">
        <v>265</v>
      </c>
      <c r="G62" s="7" t="str">
        <f>"03-4931515"</f>
        <v>03-4931515</v>
      </c>
      <c r="H62" s="16" t="s">
        <v>366</v>
      </c>
    </row>
    <row r="63" spans="1:8" s="8" customFormat="1" ht="29.45" customHeight="1" x14ac:dyDescent="0.25">
      <c r="A63" s="43"/>
      <c r="B63" s="31">
        <v>62</v>
      </c>
      <c r="C63" s="9" t="s">
        <v>27</v>
      </c>
      <c r="D63" s="32" t="str">
        <f>"54781122"</f>
        <v>54781122</v>
      </c>
      <c r="E63" s="32" t="s">
        <v>28</v>
      </c>
      <c r="F63" s="9" t="s">
        <v>266</v>
      </c>
      <c r="G63" s="7" t="s">
        <v>267</v>
      </c>
      <c r="H63" s="16" t="s">
        <v>192</v>
      </c>
    </row>
    <row r="64" spans="1:8" s="8" customFormat="1" ht="29.45" customHeight="1" x14ac:dyDescent="0.25">
      <c r="A64" s="43"/>
      <c r="B64" s="31">
        <v>63</v>
      </c>
      <c r="C64" s="9" t="s">
        <v>149</v>
      </c>
      <c r="D64" s="32">
        <v>83750751</v>
      </c>
      <c r="E64" s="32" t="s">
        <v>140</v>
      </c>
      <c r="F64" s="11" t="s">
        <v>353</v>
      </c>
      <c r="G64" s="7" t="s">
        <v>354</v>
      </c>
      <c r="H64" s="16" t="s">
        <v>263</v>
      </c>
    </row>
    <row r="65" spans="1:8" s="8" customFormat="1" ht="29.45" customHeight="1" x14ac:dyDescent="0.25">
      <c r="A65" s="43"/>
      <c r="B65" s="31">
        <v>64</v>
      </c>
      <c r="C65" s="9" t="s">
        <v>399</v>
      </c>
      <c r="D65" s="32">
        <v>97187403</v>
      </c>
      <c r="E65" s="32" t="s">
        <v>75</v>
      </c>
      <c r="F65" s="9" t="s">
        <v>268</v>
      </c>
      <c r="G65" s="7" t="s">
        <v>269</v>
      </c>
      <c r="H65" s="16" t="s">
        <v>367</v>
      </c>
    </row>
    <row r="66" spans="1:8" s="8" customFormat="1" ht="29.45" customHeight="1" x14ac:dyDescent="0.25">
      <c r="A66" s="43"/>
      <c r="B66" s="31">
        <v>65</v>
      </c>
      <c r="C66" s="9" t="s">
        <v>101</v>
      </c>
      <c r="D66" s="32" t="str">
        <f>"31439646"</f>
        <v>31439646</v>
      </c>
      <c r="E66" s="32" t="s">
        <v>2</v>
      </c>
      <c r="F66" s="9" t="s">
        <v>270</v>
      </c>
      <c r="G66" s="7" t="str">
        <f>"03-4090917"</f>
        <v>03-4090917</v>
      </c>
      <c r="H66" s="16" t="s">
        <v>192</v>
      </c>
    </row>
    <row r="67" spans="1:8" s="8" customFormat="1" ht="29.45" customHeight="1" x14ac:dyDescent="0.25">
      <c r="A67" s="43"/>
      <c r="B67" s="31">
        <v>66</v>
      </c>
      <c r="C67" s="9" t="s">
        <v>165</v>
      </c>
      <c r="D67" s="32" t="str">
        <f>"45119046"</f>
        <v>45119046</v>
      </c>
      <c r="E67" s="32" t="s">
        <v>15</v>
      </c>
      <c r="F67" s="9" t="s">
        <v>271</v>
      </c>
      <c r="G67" s="7" t="s">
        <v>72</v>
      </c>
      <c r="H67" s="16" t="s">
        <v>272</v>
      </c>
    </row>
    <row r="68" spans="1:8" s="8" customFormat="1" ht="33.6" customHeight="1" x14ac:dyDescent="0.25">
      <c r="A68" s="43"/>
      <c r="B68" s="31">
        <v>67</v>
      </c>
      <c r="C68" s="9" t="s">
        <v>9</v>
      </c>
      <c r="D68" s="32" t="str">
        <f>"14672062"</f>
        <v>14672062</v>
      </c>
      <c r="E68" s="32" t="s">
        <v>10</v>
      </c>
      <c r="F68" s="9" t="s">
        <v>273</v>
      </c>
      <c r="G68" s="7" t="str">
        <f>"03-3682970"</f>
        <v>03-3682970</v>
      </c>
      <c r="H68" s="16" t="s">
        <v>375</v>
      </c>
    </row>
    <row r="69" spans="1:8" s="8" customFormat="1" ht="33.6" customHeight="1" x14ac:dyDescent="0.25">
      <c r="A69" s="43"/>
      <c r="B69" s="31">
        <v>68</v>
      </c>
      <c r="C69" s="9" t="s">
        <v>61</v>
      </c>
      <c r="D69" s="32" t="str">
        <f>"91033212"</f>
        <v>91033212</v>
      </c>
      <c r="E69" s="32" t="s">
        <v>30</v>
      </c>
      <c r="F69" s="9" t="s">
        <v>274</v>
      </c>
      <c r="G69" s="7" t="str">
        <f>"03-4020361"</f>
        <v>03-4020361</v>
      </c>
      <c r="H69" s="16" t="s">
        <v>378</v>
      </c>
    </row>
    <row r="70" spans="1:8" s="8" customFormat="1" ht="29.45" customHeight="1" x14ac:dyDescent="0.25">
      <c r="A70" s="43"/>
      <c r="B70" s="31">
        <v>69</v>
      </c>
      <c r="C70" s="9" t="s">
        <v>174</v>
      </c>
      <c r="D70" s="32">
        <v>69456905</v>
      </c>
      <c r="E70" s="32" t="s">
        <v>132</v>
      </c>
      <c r="F70" s="9" t="s">
        <v>275</v>
      </c>
      <c r="G70" s="7" t="s">
        <v>133</v>
      </c>
      <c r="H70" s="16" t="s">
        <v>276</v>
      </c>
    </row>
    <row r="71" spans="1:8" s="8" customFormat="1" ht="29.45" customHeight="1" x14ac:dyDescent="0.25">
      <c r="A71" s="43"/>
      <c r="B71" s="31">
        <v>70</v>
      </c>
      <c r="C71" s="9" t="s">
        <v>26</v>
      </c>
      <c r="D71" s="32" t="str">
        <f>"26681500"</f>
        <v>26681500</v>
      </c>
      <c r="E71" s="32" t="s">
        <v>2</v>
      </c>
      <c r="F71" s="9" t="s">
        <v>277</v>
      </c>
      <c r="G71" s="7" t="str">
        <f>"03-4787740"</f>
        <v>03-4787740</v>
      </c>
      <c r="H71" s="16" t="s">
        <v>249</v>
      </c>
    </row>
    <row r="72" spans="1:8" s="8" customFormat="1" ht="28.9" customHeight="1" x14ac:dyDescent="0.25">
      <c r="A72" s="43"/>
      <c r="B72" s="31">
        <v>71</v>
      </c>
      <c r="C72" s="9" t="s">
        <v>92</v>
      </c>
      <c r="D72" s="32">
        <v>91163474</v>
      </c>
      <c r="E72" s="32" t="s">
        <v>82</v>
      </c>
      <c r="F72" s="9" t="s">
        <v>278</v>
      </c>
      <c r="G72" s="7" t="s">
        <v>83</v>
      </c>
      <c r="H72" s="16" t="s">
        <v>249</v>
      </c>
    </row>
    <row r="73" spans="1:8" s="8" customFormat="1" ht="29.45" customHeight="1" x14ac:dyDescent="0.25">
      <c r="A73" s="43"/>
      <c r="B73" s="31">
        <v>72</v>
      </c>
      <c r="C73" s="9" t="s">
        <v>89</v>
      </c>
      <c r="D73" s="32">
        <v>91261257</v>
      </c>
      <c r="E73" s="32" t="s">
        <v>82</v>
      </c>
      <c r="F73" s="9" t="s">
        <v>279</v>
      </c>
      <c r="G73" s="7" t="s">
        <v>88</v>
      </c>
      <c r="H73" s="16" t="s">
        <v>249</v>
      </c>
    </row>
    <row r="74" spans="1:8" s="8" customFormat="1" ht="29.45" customHeight="1" x14ac:dyDescent="0.25">
      <c r="A74" s="43"/>
      <c r="B74" s="31">
        <v>73</v>
      </c>
      <c r="C74" s="9" t="s">
        <v>116</v>
      </c>
      <c r="D74" s="32">
        <v>82271557</v>
      </c>
      <c r="E74" s="32" t="s">
        <v>117</v>
      </c>
      <c r="F74" s="9" t="s">
        <v>280</v>
      </c>
      <c r="G74" s="7" t="s">
        <v>118</v>
      </c>
      <c r="H74" s="16" t="s">
        <v>281</v>
      </c>
    </row>
    <row r="75" spans="1:8" s="8" customFormat="1" ht="29.45" customHeight="1" x14ac:dyDescent="0.25">
      <c r="A75" s="43"/>
      <c r="B75" s="31">
        <v>74</v>
      </c>
      <c r="C75" s="9" t="s">
        <v>106</v>
      </c>
      <c r="D75" s="32">
        <v>83304036</v>
      </c>
      <c r="E75" s="32" t="s">
        <v>107</v>
      </c>
      <c r="F75" s="9" t="s">
        <v>282</v>
      </c>
      <c r="G75" s="7" t="s">
        <v>108</v>
      </c>
      <c r="H75" s="16" t="s">
        <v>281</v>
      </c>
    </row>
    <row r="76" spans="1:8" s="8" customFormat="1" ht="29.45" customHeight="1" x14ac:dyDescent="0.25">
      <c r="A76" s="43"/>
      <c r="B76" s="31">
        <v>75</v>
      </c>
      <c r="C76" s="9" t="s">
        <v>163</v>
      </c>
      <c r="D76" s="32" t="str">
        <f>"53422367"</f>
        <v>53422367</v>
      </c>
      <c r="E76" s="32" t="s">
        <v>33</v>
      </c>
      <c r="F76" s="9" t="s">
        <v>283</v>
      </c>
      <c r="G76" s="7" t="s">
        <v>190</v>
      </c>
      <c r="H76" s="16" t="s">
        <v>284</v>
      </c>
    </row>
    <row r="77" spans="1:8" s="8" customFormat="1" ht="29.45" customHeight="1" x14ac:dyDescent="0.25">
      <c r="A77" s="43"/>
      <c r="B77" s="31">
        <v>76</v>
      </c>
      <c r="C77" s="9" t="s">
        <v>170</v>
      </c>
      <c r="D77" s="32">
        <v>91647491</v>
      </c>
      <c r="E77" s="32" t="s">
        <v>73</v>
      </c>
      <c r="F77" s="9" t="s">
        <v>285</v>
      </c>
      <c r="G77" s="7" t="s">
        <v>205</v>
      </c>
      <c r="H77" s="16" t="s">
        <v>286</v>
      </c>
    </row>
    <row r="78" spans="1:8" s="8" customFormat="1" ht="29.45" customHeight="1" x14ac:dyDescent="0.25">
      <c r="A78" s="43"/>
      <c r="B78" s="31">
        <v>77</v>
      </c>
      <c r="C78" s="9" t="s">
        <v>164</v>
      </c>
      <c r="D78" s="32" t="str">
        <f>"66803347"</f>
        <v>66803347</v>
      </c>
      <c r="E78" s="32" t="s">
        <v>48</v>
      </c>
      <c r="F78" s="9" t="s">
        <v>287</v>
      </c>
      <c r="G78" s="7" t="str">
        <f>"0977-377835"</f>
        <v>0977-377835</v>
      </c>
      <c r="H78" s="16" t="s">
        <v>368</v>
      </c>
    </row>
    <row r="79" spans="1:8" s="8" customFormat="1" ht="29.45" customHeight="1" x14ac:dyDescent="0.25">
      <c r="A79" s="43"/>
      <c r="B79" s="31">
        <v>78</v>
      </c>
      <c r="C79" s="9" t="s">
        <v>59</v>
      </c>
      <c r="D79" s="32" t="str">
        <f>"80144280"</f>
        <v>80144280</v>
      </c>
      <c r="E79" s="32" t="s">
        <v>60</v>
      </c>
      <c r="F79" s="9" t="s">
        <v>288</v>
      </c>
      <c r="G79" s="7" t="str">
        <f>"02-26833655"</f>
        <v>02-26833655</v>
      </c>
      <c r="H79" s="16" t="s">
        <v>369</v>
      </c>
    </row>
    <row r="80" spans="1:8" s="8" customFormat="1" ht="29.45" customHeight="1" x14ac:dyDescent="0.25">
      <c r="A80" s="43"/>
      <c r="B80" s="31">
        <v>79</v>
      </c>
      <c r="C80" s="9" t="s">
        <v>166</v>
      </c>
      <c r="D80" s="32" t="str">
        <f>"12974273"</f>
        <v>12974273</v>
      </c>
      <c r="E80" s="32" t="s">
        <v>54</v>
      </c>
      <c r="F80" s="9" t="s">
        <v>289</v>
      </c>
      <c r="G80" s="7" t="str">
        <f>"02-22982180"</f>
        <v>02-22982180</v>
      </c>
      <c r="H80" s="16" t="s">
        <v>290</v>
      </c>
    </row>
    <row r="81" spans="1:8" s="8" customFormat="1" ht="29.45" customHeight="1" x14ac:dyDescent="0.25">
      <c r="A81" s="43"/>
      <c r="B81" s="31">
        <v>80</v>
      </c>
      <c r="C81" s="9" t="s">
        <v>175</v>
      </c>
      <c r="D81" s="32" t="str">
        <f>"42694708"</f>
        <v>42694708</v>
      </c>
      <c r="E81" s="32" t="s">
        <v>58</v>
      </c>
      <c r="F81" s="9" t="s">
        <v>291</v>
      </c>
      <c r="G81" s="7" t="s">
        <v>131</v>
      </c>
      <c r="H81" s="16" t="s">
        <v>292</v>
      </c>
    </row>
    <row r="82" spans="1:8" s="8" customFormat="1" ht="29.45" customHeight="1" x14ac:dyDescent="0.25">
      <c r="A82" s="43"/>
      <c r="B82" s="31">
        <v>81</v>
      </c>
      <c r="C82" s="9" t="s">
        <v>130</v>
      </c>
      <c r="D82" s="32" t="str">
        <f>"53453662"</f>
        <v>53453662</v>
      </c>
      <c r="E82" s="32" t="s">
        <v>47</v>
      </c>
      <c r="F82" s="9" t="s">
        <v>293</v>
      </c>
      <c r="G82" s="7" t="s">
        <v>202</v>
      </c>
      <c r="H82" s="16" t="s">
        <v>365</v>
      </c>
    </row>
    <row r="83" spans="1:8" s="8" customFormat="1" ht="29.45" customHeight="1" x14ac:dyDescent="0.25">
      <c r="A83" s="43"/>
      <c r="B83" s="31">
        <v>82</v>
      </c>
      <c r="C83" s="9" t="s">
        <v>146</v>
      </c>
      <c r="D83" s="32">
        <v>34353609</v>
      </c>
      <c r="E83" s="32" t="s">
        <v>147</v>
      </c>
      <c r="F83" s="9" t="s">
        <v>294</v>
      </c>
      <c r="G83" s="7" t="s">
        <v>148</v>
      </c>
      <c r="H83" s="16" t="s">
        <v>295</v>
      </c>
    </row>
    <row r="84" spans="1:8" s="8" customFormat="1" ht="29.45" customHeight="1" x14ac:dyDescent="0.25">
      <c r="A84" s="43"/>
      <c r="B84" s="31">
        <v>83</v>
      </c>
      <c r="C84" s="9" t="s">
        <v>199</v>
      </c>
      <c r="D84" s="32" t="str">
        <f>"22880541"</f>
        <v>22880541</v>
      </c>
      <c r="E84" s="32" t="s">
        <v>167</v>
      </c>
      <c r="F84" s="9" t="s">
        <v>398</v>
      </c>
      <c r="G84" s="7" t="str">
        <f>"02-87975990#219"</f>
        <v>02-87975990#219</v>
      </c>
      <c r="H84" s="16" t="s">
        <v>193</v>
      </c>
    </row>
    <row r="85" spans="1:8" s="8" customFormat="1" ht="29.45" customHeight="1" x14ac:dyDescent="0.25">
      <c r="A85" s="43"/>
      <c r="B85" s="31">
        <v>84</v>
      </c>
      <c r="C85" s="9" t="s">
        <v>176</v>
      </c>
      <c r="D85" s="32" t="str">
        <f>"55751413"</f>
        <v>55751413</v>
      </c>
      <c r="E85" s="32" t="s">
        <v>40</v>
      </c>
      <c r="F85" s="9" t="s">
        <v>296</v>
      </c>
      <c r="G85" s="7" t="s">
        <v>297</v>
      </c>
      <c r="H85" s="16" t="s">
        <v>370</v>
      </c>
    </row>
    <row r="86" spans="1:8" s="8" customFormat="1" ht="29.45" customHeight="1" x14ac:dyDescent="0.25">
      <c r="A86" s="43"/>
      <c r="B86" s="31">
        <v>85</v>
      </c>
      <c r="C86" s="9" t="s">
        <v>74</v>
      </c>
      <c r="D86" s="32" t="str">
        <f>"42710427"</f>
        <v>42710427</v>
      </c>
      <c r="E86" s="32" t="s">
        <v>33</v>
      </c>
      <c r="F86" s="9" t="s">
        <v>298</v>
      </c>
      <c r="G86" s="7" t="s">
        <v>191</v>
      </c>
      <c r="H86" s="16" t="s">
        <v>299</v>
      </c>
    </row>
    <row r="87" spans="1:8" s="8" customFormat="1" ht="29.45" customHeight="1" x14ac:dyDescent="0.25">
      <c r="A87" s="43"/>
      <c r="B87" s="31">
        <v>86</v>
      </c>
      <c r="C87" s="9" t="s">
        <v>64</v>
      </c>
      <c r="D87" s="32" t="str">
        <f>"70560764"</f>
        <v>70560764</v>
      </c>
      <c r="E87" s="32" t="s">
        <v>51</v>
      </c>
      <c r="F87" s="9" t="s">
        <v>300</v>
      </c>
      <c r="G87" s="7" t="str">
        <f>"02-25873206"</f>
        <v>02-25873206</v>
      </c>
      <c r="H87" s="16" t="s">
        <v>301</v>
      </c>
    </row>
    <row r="88" spans="1:8" s="8" customFormat="1" ht="29.45" customHeight="1" x14ac:dyDescent="0.25">
      <c r="A88" s="43"/>
      <c r="B88" s="31">
        <v>87</v>
      </c>
      <c r="C88" s="9" t="s">
        <v>169</v>
      </c>
      <c r="D88" s="32" t="str">
        <f>"24777038"</f>
        <v>24777038</v>
      </c>
      <c r="E88" s="32" t="s">
        <v>63</v>
      </c>
      <c r="F88" s="9" t="s">
        <v>302</v>
      </c>
      <c r="G88" s="7" t="str">
        <f>"02-23112869"</f>
        <v>02-23112869</v>
      </c>
      <c r="H88" s="16" t="s">
        <v>198</v>
      </c>
    </row>
    <row r="89" spans="1:8" s="8" customFormat="1" ht="29.45" customHeight="1" x14ac:dyDescent="0.25">
      <c r="A89" s="43"/>
      <c r="B89" s="31">
        <v>88</v>
      </c>
      <c r="C89" s="9" t="s">
        <v>139</v>
      </c>
      <c r="D89" s="32">
        <v>84293249</v>
      </c>
      <c r="E89" s="32" t="s">
        <v>135</v>
      </c>
      <c r="F89" s="9" t="s">
        <v>303</v>
      </c>
      <c r="G89" s="7" t="s">
        <v>136</v>
      </c>
      <c r="H89" s="16" t="s">
        <v>304</v>
      </c>
    </row>
    <row r="90" spans="1:8" s="8" customFormat="1" ht="29.45" customHeight="1" x14ac:dyDescent="0.25">
      <c r="A90" s="43"/>
      <c r="B90" s="31">
        <v>89</v>
      </c>
      <c r="C90" s="9" t="s">
        <v>119</v>
      </c>
      <c r="D90" s="32">
        <v>42643125</v>
      </c>
      <c r="E90" s="32" t="s">
        <v>120</v>
      </c>
      <c r="F90" s="9" t="s">
        <v>305</v>
      </c>
      <c r="G90" s="7" t="s">
        <v>121</v>
      </c>
      <c r="H90" s="16" t="s">
        <v>362</v>
      </c>
    </row>
    <row r="91" spans="1:8" s="8" customFormat="1" ht="29.45" customHeight="1" x14ac:dyDescent="0.25">
      <c r="A91" s="43"/>
      <c r="B91" s="31">
        <v>90</v>
      </c>
      <c r="C91" s="9" t="s">
        <v>394</v>
      </c>
      <c r="D91" s="32"/>
      <c r="E91" s="32"/>
      <c r="F91" s="9" t="s">
        <v>395</v>
      </c>
      <c r="G91" s="7" t="s">
        <v>396</v>
      </c>
      <c r="H91" s="16" t="s">
        <v>397</v>
      </c>
    </row>
    <row r="92" spans="1:8" s="8" customFormat="1" ht="29.45" customHeight="1" x14ac:dyDescent="0.25">
      <c r="A92" s="43"/>
      <c r="B92" s="31">
        <v>91</v>
      </c>
      <c r="C92" s="9" t="s">
        <v>188</v>
      </c>
      <c r="D92" s="32" t="str">
        <f>"42568245"</f>
        <v>42568245</v>
      </c>
      <c r="E92" s="32" t="s">
        <v>126</v>
      </c>
      <c r="F92" s="9" t="s">
        <v>306</v>
      </c>
      <c r="G92" s="7" t="s">
        <v>128</v>
      </c>
      <c r="H92" s="16" t="s">
        <v>304</v>
      </c>
    </row>
    <row r="93" spans="1:8" s="8" customFormat="1" ht="29.45" customHeight="1" x14ac:dyDescent="0.25">
      <c r="A93" s="43"/>
      <c r="B93" s="31">
        <v>92</v>
      </c>
      <c r="C93" s="9" t="s">
        <v>56</v>
      </c>
      <c r="D93" s="32" t="str">
        <f>"27659718"</f>
        <v>27659718</v>
      </c>
      <c r="E93" s="32" t="s">
        <v>57</v>
      </c>
      <c r="F93" s="9" t="s">
        <v>307</v>
      </c>
      <c r="G93" s="7" t="str">
        <f>"04-22603125"</f>
        <v>04-22603125</v>
      </c>
      <c r="H93" s="16" t="s">
        <v>376</v>
      </c>
    </row>
    <row r="94" spans="1:8" s="8" customFormat="1" ht="29.45" customHeight="1" x14ac:dyDescent="0.25">
      <c r="A94" s="43"/>
      <c r="B94" s="31">
        <v>93</v>
      </c>
      <c r="C94" s="9" t="s">
        <v>52</v>
      </c>
      <c r="D94" s="32" t="str">
        <f>"14593378"</f>
        <v>14593378</v>
      </c>
      <c r="E94" s="32" t="s">
        <v>53</v>
      </c>
      <c r="F94" s="9" t="s">
        <v>308</v>
      </c>
      <c r="G94" s="7" t="str">
        <f>"04-22254973"</f>
        <v>04-22254973</v>
      </c>
      <c r="H94" s="16" t="s">
        <v>309</v>
      </c>
    </row>
    <row r="95" spans="1:8" s="8" customFormat="1" ht="31.9" customHeight="1" x14ac:dyDescent="0.25">
      <c r="A95" s="43"/>
      <c r="B95" s="31">
        <v>94</v>
      </c>
      <c r="C95" s="9" t="s">
        <v>65</v>
      </c>
      <c r="D95" s="32">
        <v>27678460</v>
      </c>
      <c r="E95" s="32" t="s">
        <v>66</v>
      </c>
      <c r="F95" s="9" t="s">
        <v>310</v>
      </c>
      <c r="G95" s="7" t="s">
        <v>204</v>
      </c>
      <c r="H95" s="16" t="s">
        <v>377</v>
      </c>
    </row>
    <row r="96" spans="1:8" s="8" customFormat="1" ht="29.45" customHeight="1" x14ac:dyDescent="0.25">
      <c r="A96" s="43"/>
      <c r="B96" s="31">
        <v>95</v>
      </c>
      <c r="C96" s="9" t="s">
        <v>93</v>
      </c>
      <c r="D96" s="32">
        <v>16415434</v>
      </c>
      <c r="E96" s="32" t="s">
        <v>80</v>
      </c>
      <c r="F96" s="9" t="s">
        <v>311</v>
      </c>
      <c r="G96" s="7" t="s">
        <v>81</v>
      </c>
      <c r="H96" s="16" t="s">
        <v>312</v>
      </c>
    </row>
    <row r="97" spans="1:8" s="8" customFormat="1" ht="29.45" customHeight="1" x14ac:dyDescent="0.25">
      <c r="A97" s="43"/>
      <c r="B97" s="31">
        <v>96</v>
      </c>
      <c r="C97" s="9" t="s">
        <v>137</v>
      </c>
      <c r="D97" s="32">
        <v>38894438</v>
      </c>
      <c r="E97" s="32" t="s">
        <v>122</v>
      </c>
      <c r="F97" s="9" t="s">
        <v>313</v>
      </c>
      <c r="G97" s="7" t="s">
        <v>124</v>
      </c>
      <c r="H97" s="16" t="s">
        <v>312</v>
      </c>
    </row>
    <row r="98" spans="1:8" s="8" customFormat="1" ht="29.45" customHeight="1" x14ac:dyDescent="0.25">
      <c r="A98" s="43"/>
      <c r="B98" s="31">
        <v>97</v>
      </c>
      <c r="C98" s="9" t="s">
        <v>172</v>
      </c>
      <c r="D98" s="32">
        <v>88543296</v>
      </c>
      <c r="E98" s="32" t="s">
        <v>126</v>
      </c>
      <c r="F98" s="9" t="s">
        <v>314</v>
      </c>
      <c r="G98" s="7" t="s">
        <v>127</v>
      </c>
      <c r="H98" s="16" t="s">
        <v>304</v>
      </c>
    </row>
    <row r="99" spans="1:8" s="8" customFormat="1" ht="29.45" customHeight="1" x14ac:dyDescent="0.25">
      <c r="A99" s="43"/>
      <c r="B99" s="31">
        <v>98</v>
      </c>
      <c r="C99" s="9" t="s">
        <v>161</v>
      </c>
      <c r="D99" s="32" t="str">
        <f>"42593589"</f>
        <v>42593589</v>
      </c>
      <c r="E99" s="32" t="s">
        <v>46</v>
      </c>
      <c r="F99" s="9" t="s">
        <v>315</v>
      </c>
      <c r="G99" s="7" t="s">
        <v>69</v>
      </c>
      <c r="H99" s="16" t="s">
        <v>371</v>
      </c>
    </row>
    <row r="100" spans="1:8" s="8" customFormat="1" ht="29.45" customHeight="1" x14ac:dyDescent="0.25">
      <c r="A100" s="43"/>
      <c r="B100" s="31">
        <v>99</v>
      </c>
      <c r="C100" s="9" t="s">
        <v>105</v>
      </c>
      <c r="D100" s="32" t="str">
        <f>"27374234"</f>
        <v>27374234</v>
      </c>
      <c r="E100" s="32" t="s">
        <v>38</v>
      </c>
      <c r="F100" s="9" t="s">
        <v>316</v>
      </c>
      <c r="G100" s="7" t="str">
        <f>"04-7283820"</f>
        <v>04-7283820</v>
      </c>
      <c r="H100" s="16" t="s">
        <v>317</v>
      </c>
    </row>
    <row r="101" spans="1:8" s="8" customFormat="1" ht="29.45" customHeight="1" x14ac:dyDescent="0.25">
      <c r="A101" s="43"/>
      <c r="B101" s="31">
        <v>100</v>
      </c>
      <c r="C101" s="9" t="s">
        <v>168</v>
      </c>
      <c r="D101" s="32" t="str">
        <f>"78151778"</f>
        <v>78151778</v>
      </c>
      <c r="E101" s="32" t="s">
        <v>38</v>
      </c>
      <c r="F101" s="9" t="s">
        <v>318</v>
      </c>
      <c r="G101" s="7" t="str">
        <f>"04-7282350"</f>
        <v>04-7282350</v>
      </c>
      <c r="H101" s="16" t="s">
        <v>317</v>
      </c>
    </row>
    <row r="102" spans="1:8" s="8" customFormat="1" ht="29.45" customHeight="1" x14ac:dyDescent="0.25">
      <c r="A102" s="43"/>
      <c r="B102" s="31">
        <v>101</v>
      </c>
      <c r="C102" s="9" t="s">
        <v>31</v>
      </c>
      <c r="D102" s="32" t="str">
        <f>"24658531"</f>
        <v>24658531</v>
      </c>
      <c r="E102" s="32" t="s">
        <v>32</v>
      </c>
      <c r="F102" s="9" t="s">
        <v>319</v>
      </c>
      <c r="G102" s="7" t="str">
        <f>"07-7218286"</f>
        <v>07-7218286</v>
      </c>
      <c r="H102" s="16" t="s">
        <v>372</v>
      </c>
    </row>
    <row r="103" spans="1:8" s="8" customFormat="1" ht="29.45" customHeight="1" x14ac:dyDescent="0.25">
      <c r="A103" s="43"/>
      <c r="B103" s="31">
        <v>102</v>
      </c>
      <c r="C103" s="9" t="s">
        <v>138</v>
      </c>
      <c r="D103" s="32">
        <v>28575110</v>
      </c>
      <c r="E103" s="32" t="s">
        <v>134</v>
      </c>
      <c r="F103" s="9" t="s">
        <v>324</v>
      </c>
      <c r="G103" s="7" t="s">
        <v>227</v>
      </c>
      <c r="H103" s="16" t="s">
        <v>325</v>
      </c>
    </row>
    <row r="104" spans="1:8" s="8" customFormat="1" ht="29.45" customHeight="1" x14ac:dyDescent="0.25">
      <c r="A104" s="43"/>
      <c r="B104" s="31">
        <v>103</v>
      </c>
      <c r="C104" s="9" t="s">
        <v>70</v>
      </c>
      <c r="D104" s="32">
        <v>80391768</v>
      </c>
      <c r="E104" s="32" t="s">
        <v>71</v>
      </c>
      <c r="F104" s="9" t="s">
        <v>320</v>
      </c>
      <c r="G104" s="7" t="s">
        <v>321</v>
      </c>
      <c r="H104" s="16" t="s">
        <v>322</v>
      </c>
    </row>
    <row r="105" spans="1:8" s="8" customFormat="1" ht="29.45" customHeight="1" x14ac:dyDescent="0.25">
      <c r="A105" s="43"/>
      <c r="B105" s="31">
        <v>104</v>
      </c>
      <c r="C105" s="9" t="s">
        <v>171</v>
      </c>
      <c r="D105" s="32">
        <v>24379334</v>
      </c>
      <c r="E105" s="32" t="s">
        <v>122</v>
      </c>
      <c r="F105" s="9" t="s">
        <v>323</v>
      </c>
      <c r="G105" s="7" t="s">
        <v>123</v>
      </c>
      <c r="H105" s="16" t="s">
        <v>312</v>
      </c>
    </row>
    <row r="106" spans="1:8" s="8" customFormat="1" ht="29.45" customHeight="1" x14ac:dyDescent="0.25">
      <c r="A106" s="43"/>
      <c r="B106" s="31">
        <v>105</v>
      </c>
      <c r="C106" s="9" t="s">
        <v>412</v>
      </c>
      <c r="D106" s="9"/>
      <c r="E106" s="9"/>
      <c r="F106" s="9" t="s">
        <v>414</v>
      </c>
      <c r="G106" s="40" t="s">
        <v>416</v>
      </c>
      <c r="H106" s="16" t="s">
        <v>418</v>
      </c>
    </row>
    <row r="107" spans="1:8" s="8" customFormat="1" ht="29.45" customHeight="1" x14ac:dyDescent="0.25">
      <c r="A107" s="43"/>
      <c r="B107" s="31">
        <v>106</v>
      </c>
      <c r="C107" s="9" t="s">
        <v>413</v>
      </c>
      <c r="D107" s="9"/>
      <c r="E107" s="9"/>
      <c r="F107" s="9" t="s">
        <v>415</v>
      </c>
      <c r="G107" s="10" t="s">
        <v>417</v>
      </c>
      <c r="H107" s="16" t="s">
        <v>419</v>
      </c>
    </row>
    <row r="108" spans="1:8" s="8" customFormat="1" ht="29.45" customHeight="1" x14ac:dyDescent="0.25">
      <c r="A108" s="43"/>
      <c r="B108" s="31">
        <v>107</v>
      </c>
      <c r="C108" s="9" t="s">
        <v>403</v>
      </c>
      <c r="D108" s="9"/>
      <c r="E108" s="9"/>
      <c r="F108" s="9" t="s">
        <v>406</v>
      </c>
      <c r="G108" s="40" t="s">
        <v>409</v>
      </c>
      <c r="H108" s="16" t="s">
        <v>420</v>
      </c>
    </row>
    <row r="109" spans="1:8" s="8" customFormat="1" ht="29.45" customHeight="1" x14ac:dyDescent="0.25">
      <c r="A109" s="43"/>
      <c r="B109" s="31">
        <v>108</v>
      </c>
      <c r="C109" s="9" t="s">
        <v>404</v>
      </c>
      <c r="D109" s="9"/>
      <c r="E109" s="9"/>
      <c r="F109" s="9" t="s">
        <v>407</v>
      </c>
      <c r="G109" s="10" t="s">
        <v>410</v>
      </c>
      <c r="H109" s="16" t="s">
        <v>421</v>
      </c>
    </row>
    <row r="110" spans="1:8" s="8" customFormat="1" ht="29.45" customHeight="1" x14ac:dyDescent="0.25">
      <c r="A110" s="43"/>
      <c r="B110" s="31">
        <v>109</v>
      </c>
      <c r="C110" s="9" t="s">
        <v>405</v>
      </c>
      <c r="D110" s="9"/>
      <c r="E110" s="9"/>
      <c r="F110" s="9" t="s">
        <v>408</v>
      </c>
      <c r="G110" s="10" t="s">
        <v>411</v>
      </c>
      <c r="H110" s="16" t="s">
        <v>420</v>
      </c>
    </row>
    <row r="111" spans="1:8" s="8" customFormat="1" ht="98.85" customHeight="1" x14ac:dyDescent="0.25">
      <c r="A111" s="41" t="s">
        <v>349</v>
      </c>
      <c r="B111" s="41"/>
      <c r="C111" s="41"/>
      <c r="D111" s="41"/>
      <c r="E111" s="41"/>
      <c r="F111" s="41"/>
      <c r="G111" s="41"/>
      <c r="H111" s="41"/>
    </row>
    <row r="112" spans="1:8" s="8" customFormat="1" ht="25.5" customHeight="1" x14ac:dyDescent="0.25">
      <c r="A112" s="42" t="s">
        <v>183</v>
      </c>
      <c r="B112" s="42"/>
      <c r="C112" s="42"/>
      <c r="D112" s="42"/>
      <c r="E112" s="42"/>
      <c r="F112" s="42"/>
      <c r="G112" s="42"/>
      <c r="H112" s="42"/>
    </row>
  </sheetData>
  <mergeCells count="5">
    <mergeCell ref="A111:H111"/>
    <mergeCell ref="A112:H112"/>
    <mergeCell ref="A2:A26"/>
    <mergeCell ref="A28:A53"/>
    <mergeCell ref="A54:A110"/>
  </mergeCells>
  <phoneticPr fontId="18" type="noConversion"/>
  <printOptions horizontalCentered="1"/>
  <pageMargins left="0.15748031496062992" right="0" top="0.55000000000000004" bottom="0.19685039370078741" header="0.23622047244094491" footer="0.15748031496062992"/>
  <pageSetup paperSize="9" scale="69" fitToHeight="0" orientation="landscape" r:id="rId1"/>
  <headerFooter>
    <oddHeader>&amp;C&amp;"標楷體,標準"&amp;20 112-113年新竹縣政府身心障礙輔具特約單位名冊-新竹縣、市、外縣市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鄉鎮市</vt:lpstr>
      <vt:lpstr>湖口鄉</vt:lpstr>
      <vt:lpstr>湖口鄉!Print_Area</vt:lpstr>
      <vt:lpstr>湖口鄉!Print_Titles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周姿吟</dc:creator>
  <cp:lastModifiedBy>羅如君</cp:lastModifiedBy>
  <cp:lastPrinted>2023-07-12T03:36:14Z</cp:lastPrinted>
  <dcterms:created xsi:type="dcterms:W3CDTF">2022-07-15T07:38:55Z</dcterms:created>
  <dcterms:modified xsi:type="dcterms:W3CDTF">2024-02-02T05:48:48Z</dcterms:modified>
</cp:coreProperties>
</file>